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buyere5080.sharepoint.com/sites/finances/Shared Documents/General/Melissa/Compta/Compta pour site internet/"/>
    </mc:Choice>
  </mc:AlternateContent>
  <xr:revisionPtr revIDLastSave="1253" documentId="13_ncr:1_{55A826E3-FC0D-4A16-B07E-F3BEEABC4C89}" xr6:coauthVersionLast="47" xr6:coauthVersionMax="47" xr10:uidLastSave="{087A7C9D-9D27-42E0-9F78-4546D8EBD007}"/>
  <bookViews>
    <workbookView xWindow="-108" yWindow="-108" windowWidth="23256" windowHeight="1257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33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/>
  <c r="F31" i="18"/>
  <c r="F33" i="18" s="1"/>
  <c r="F42" i="18"/>
  <c r="F48" i="18"/>
  <c r="F63" i="18"/>
  <c r="A1" i="17"/>
  <c r="A3" i="17"/>
  <c r="F14" i="17"/>
  <c r="F19" i="17"/>
  <c r="F34" i="17"/>
  <c r="F44" i="17"/>
  <c r="F49" i="17"/>
  <c r="F52" i="17" s="1"/>
  <c r="F63" i="17"/>
  <c r="A1" i="16"/>
  <c r="A3" i="16"/>
  <c r="F16" i="16"/>
  <c r="F21" i="16"/>
  <c r="F25" i="16"/>
  <c r="F10" i="16" s="1"/>
  <c r="F35" i="16"/>
  <c r="F45" i="16"/>
  <c r="F44" i="16"/>
  <c r="A1" i="15"/>
  <c r="A3" i="15"/>
  <c r="F14" i="15"/>
  <c r="F29" i="15"/>
  <c r="F35" i="15"/>
  <c r="F39" i="15"/>
  <c r="F49" i="15"/>
  <c r="F47" i="15" s="1"/>
  <c r="F59" i="15"/>
  <c r="A1" i="14"/>
  <c r="H51" i="18"/>
  <c r="F51" i="18" l="1"/>
  <c r="H55" i="18"/>
  <c r="H65" i="18" s="1"/>
  <c r="F36" i="17"/>
  <c r="F33" i="16"/>
  <c r="H33" i="16"/>
  <c r="H57" i="16" s="1"/>
  <c r="H43" i="15"/>
  <c r="F43" i="15"/>
  <c r="F10" i="15"/>
  <c r="H10" i="15"/>
  <c r="T9" i="23"/>
  <c r="Q9" i="23"/>
  <c r="N18" i="29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3" i="18"/>
  <c r="F55" i="18"/>
  <c r="F65" i="18" s="1"/>
  <c r="K10" i="23"/>
  <c r="N10" i="23"/>
  <c r="F57" i="16"/>
  <c r="Q10" i="23"/>
  <c r="F66" i="15"/>
  <c r="F38" i="17"/>
  <c r="F35" i="18"/>
  <c r="F56" i="17"/>
  <c r="H66" i="15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<sst xmlns="http://schemas.openxmlformats.org/spreadsheetml/2006/main" count="540" uniqueCount="353">
  <si>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</si>
  <si>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</si>
  <si>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</si>
  <si>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</si>
  <si>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</si>
  <si>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</si>
  <si>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</si>
  <si>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</si>
  <si>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</si>
  <si>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</si>
  <si>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</si>
  <si>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</si>
  <si>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</si>
  <si>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</si>
  <si>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</si>
  <si>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</si>
  <si>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</si>
  <si>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</si>
  <si>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</si>
  <si>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</si>
  <si>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</si>
  <si>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</si>
  <si>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</si>
  <si>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</si>
  <si>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</si>
  <si>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</si>
  <si>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</si>
  <si>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</si>
  <si>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</si>
  <si>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</si>
  <si>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</si>
  <si>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</si>
  <si>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</si>
  <si>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</si>
  <si>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</si>
  <si>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</si>
  <si>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</si>
  <si>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</si>
  <si>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</si>
  <si>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</si>
  <si>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</si>
  <si>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</si>
  <si>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</si>
  <si>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</si>
  <si>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</si>
  <si>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</si>
  <si>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</si>
  <si>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</si>
  <si>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</si>
  <si>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</si>
  <si>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</si>
  <si>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</si>
  <si>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</si>
  <si>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</si>
  <si>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</si>
  <si>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</si>
  <si>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</si>
  <si>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</si>
  <si>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</si>
  <si>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</si>
  <si>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</si>
  <si>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</si>
  <si>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</si>
  <si>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</si>
  <si>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</si>
  <si>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</si>
  <si>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</si>
  <si>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</si>
  <si>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</si>
  <si>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</si>
  <si>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</si>
  <si>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</si>
  <si>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</si>
  <si>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</si>
  <si>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</si>
  <si>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</si>
  <si>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</si>
  <si>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</si>
  <si>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</si>
  <si>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</si>
  <si>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</si>
  <si>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</si>
  <si>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</si>
  <si>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</si>
  <si>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</si>
  <si>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</si>
  <si>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</si>
  <si>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</si>
  <si>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</si>
  <si>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</si>
  <si>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</si>
  <si>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</si>
  <si>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</si>
  <si>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</si>
  <si>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</si>
  <si>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</si>
  <si>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</si>
  <si>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</si>
  <si>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</si>
  <si>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</si>
  <si>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</si>
  <si>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</si>
  <si>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</si>
  <si>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</si>
  <si>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</si>
  <si>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</si>
  <si>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</si>
  <si>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</si>
  <si>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</si>
  <si>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</si>
  <si>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</si>
  <si>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</si>
  <si>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</si>
  <si>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</si>
  <si>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</si>
  <si>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</si>
  <si>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</si>
  <si>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</si>
  <si>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</si>
  <si>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</si>
  <si>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</si>
  <si>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</si>
  <si>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</si>
  <si>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</si>
  <si>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</si>
  <si>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</si>
  <si>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</si>
  <si>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</si>
  <si>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</si>
  <si>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</si>
  <si>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</si>
  <si>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</si>
  <si>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</si>
  <si>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</si>
  <si>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</si>
  <si>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</si>
  <si>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</si>
  <si>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</si>
  <si>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</si>
  <si>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</si>
  <si>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</si>
  <si>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</si>
  <si>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</si>
  <si>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</si>
  <si>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</si>
  <si>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</si>
  <si>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</si>
  <si>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</si>
  <si>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</si>
  <si>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</si>
  <si>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</si>
  <si>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</si>
  <si>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</si>
  <si>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</si>
  <si>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</si>
  <si>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</si>
  <si>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</si>
  <si>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</si>
  <si>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</si>
  <si>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</si>
  <si>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</si>
  <si>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</si>
  <si>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</si>
  <si>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</si>
  <si>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</si>
  <si>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</si>
  <si>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</si>
  <si>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</si>
  <si>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</si>
  <si>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</si>
  <si>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</si>
  <si>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</si>
  <si>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</si>
  <si>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</si>
  <si>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</si>
  <si>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</si>
  <si>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</si>
  <si>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</si>
  <si>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</si>
  <si>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</si>
  <si>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</si>
  <si>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</si>
  <si>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</si>
  <si>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</si>
  <si>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</si>
  <si>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</si>
  <si>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</si>
  <si>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</si>
  <si>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</si>
  <si>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</si>
  <si>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</si>
  <si>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</si>
  <si>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</si>
  <si>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</si>
  <si>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</si>
  <si>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</si>
  <si>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</si>
  <si>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</si>
  <si>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</si>
  <si>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</si>
  <si>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</si>
  <si>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</si>
  <si>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</si>
  <si>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</si>
  <si>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</si>
  <si>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</si>
  <si>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</si>
  <si>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</si>
  <si>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</si>
  <si>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</si>
  <si>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</si>
  <si>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</si>
  <si>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</si>
  <si>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</si>
  <si>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</si>
  <si>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</si>
  <si>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</si>
  <si>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</si>
  <si>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</si>
  <si>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</si>
  <si>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</si>
  <si>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</si>
  <si>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</si>
  <si>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</si>
  <si>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</si>
  <si>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</si>
  <si>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</si>
  <si>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</si>
  <si>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</si>
  <si>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</si>
  <si>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</si>
  <si>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</si>
  <si>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</si>
  <si>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</si>
  <si>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</si>
  <si>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</si>
  <si>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</si>
  <si>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</si>
  <si>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</si>
  <si>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</si>
  <si>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</si>
  <si>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</si>
  <si>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</si>
  <si>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</si>
  <si>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</si>
  <si>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</si>
  <si>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</si>
  <si>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</si>
  <si>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</si>
  <si>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</si>
  <si>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</si>
  <si>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</si>
  <si>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</si>
  <si>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</si>
  <si>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</si>
  <si>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</si>
  <si>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</si>
  <si>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</si>
  <si>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</si>
  <si>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</si>
  <si>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</si>
  <si>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</si>
  <si>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</si>
  <si>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</si>
  <si>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</si>
  <si>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</si>
  <si>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</si>
  <si>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</si>
  <si>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</si>
  <si>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</si>
  <si>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</si>
  <si>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</si>
  <si>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</si>
  <si>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</si>
  <si>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</si>
  <si>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</si>
  <si>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</si>
  <si>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</si>
  <si>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</si>
  <si>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</si>
  <si>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</si>
  <si>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</si>
  <si>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</si>
  <si>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</si>
  <si>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</si>
  <si>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</si>
  <si>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</si>
  <si>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</si>
  <si>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</si>
  <si>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</si>
  <si>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</si>
  <si>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</si>
  <si>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</si>
  <si>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</si>
  <si>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</si>
  <si>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</si>
  <si>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</si>
  <si>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</si>
  <si>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</si>
  <si>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</si>
  <si>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</si>
  <si>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</si>
  <si>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</si>
  <si>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</si>
  <si>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</si>
  <si>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</si>
  <si>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</si>
  <si>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</si>
  <si>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</si>
  <si>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</si>
  <si>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</si>
  <si>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</si>
  <si>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</si>
  <si>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</si>
  <si>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</si>
  <si>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</si>
  <si>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</si>
  <si>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</si>
  <si>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</si>
  <si>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</si>
  <si>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</si>
  <si>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</si>
  <si>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</si>
  <si>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</si>
  <si>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</si>
  <si>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</si>
  <si>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</si>
  <si>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</si>
  <si>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</si>
  <si>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</si>
  <si>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</si>
  <si>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</si>
  <si>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</si>
  <si>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</si>
  <si>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</si>
  <si>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</si>
  <si>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</si>
  <si>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</si>
  <si>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La Bruyere</t>
  </si>
  <si>
    <t>Administration communale de :</t>
  </si>
  <si>
    <t>LA BRUYERE</t>
  </si>
  <si>
    <t>Rue des Dames Blanches, 1</t>
  </si>
  <si>
    <t>5080 RHISNES</t>
  </si>
  <si>
    <t>http://www.labruyere.be</t>
  </si>
  <si>
    <t>28/05/2026</t>
  </si>
  <si>
    <t>Compte</t>
  </si>
  <si>
    <t>Yves GROIGNET</t>
  </si>
  <si>
    <t>081236507</t>
  </si>
  <si>
    <t>081236516</t>
  </si>
  <si>
    <t>yves.groignet@labruyere.be</t>
  </si>
  <si>
    <t>François MAURO</t>
  </si>
  <si>
    <t>081236531</t>
  </si>
  <si>
    <t>francois.mauro@labruyere.be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</si>
</sst>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420681.90999999829</c:v>
                </c:pt>
                <c:pt idx="1">
                  <c:v>363613.08999999985</c:v>
                </c:pt>
                <c:pt idx="2">
                  <c:v>1961113.620000001</c:v>
                </c:pt>
                <c:pt idx="3">
                  <c:v>0</c:v>
                </c:pt>
                <c:pt idx="4">
                  <c:v>3068.609999999404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1668434.879999999</c:v>
                </c:pt>
                <c:pt idx="1">
                  <c:v>1514279.92</c:v>
                </c:pt>
                <c:pt idx="2">
                  <c:v>2910828.3900000006</c:v>
                </c:pt>
                <c:pt idx="3">
                  <c:v>3502140.9300000016</c:v>
                </c:pt>
                <c:pt idx="4">
                  <c:v>2540728.42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10139375.950000001</c:v>
                </c:pt>
                <c:pt idx="1">
                  <c:v>10758159.84</c:v>
                </c:pt>
                <c:pt idx="2">
                  <c:v>12077798.35</c:v>
                </c:pt>
                <c:pt idx="3">
                  <c:v>13917992.09</c:v>
                </c:pt>
                <c:pt idx="4">
                  <c:v>13313276.310000001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10560057.859999999</c:v>
                </c:pt>
                <c:pt idx="1">
                  <c:v>11121772.93</c:v>
                </c:pt>
                <c:pt idx="2">
                  <c:v>14038911.970000001</c:v>
                </c:pt>
                <c:pt idx="3">
                  <c:v>13917992.09</c:v>
                </c:pt>
                <c:pt idx="4">
                  <c:v>13316344.92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2993636.22</c:v>
                </c:pt>
                <c:pt idx="1">
                  <c:v>4187603.87</c:v>
                </c:pt>
                <c:pt idx="2">
                  <c:v>2314444.3699999996</c:v>
                </c:pt>
                <c:pt idx="3">
                  <c:v>4720672.3899999997</c:v>
                </c:pt>
                <c:pt idx="4">
                  <c:v>1276330.5900000001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3294143.52</c:v>
                </c:pt>
                <c:pt idx="1">
                  <c:v>4451485.13</c:v>
                </c:pt>
                <c:pt idx="2">
                  <c:v>3427642.9000000004</c:v>
                </c:pt>
                <c:pt idx="3">
                  <c:v>2686555.99</c:v>
                </c:pt>
                <c:pt idx="4">
                  <c:v>1058245.6599999999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3.2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92141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5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5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5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5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5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5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5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5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5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5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5" customHeight="1" thickTop="1">
      <c r="C15" s="250"/>
      <c r="D15" s="250"/>
      <c r="E15" s="250"/>
      <c r="F15" s="250"/>
      <c r="G15" s="250"/>
      <c r="H15" s="250"/>
      <c r="I15" s="250"/>
    </row>
    <row r="16" spans="1:22" ht="13.2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2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2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2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2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2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2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2" customHeight="1">
      <c r="C23" s="281" t="s">
        <v>334</v>
      </c>
      <c r="D23" s="282"/>
      <c r="E23" s="282"/>
      <c r="F23" s="282"/>
      <c r="G23" s="282"/>
      <c r="H23" s="282"/>
      <c r="I23" s="283"/>
      <c r="J23" s="563" t="s">
        <v>344</v>
      </c>
      <c r="K23" s="204"/>
      <c r="L23" s="204"/>
      <c r="M23" s="205"/>
      <c r="S23" s="57"/>
      <c r="T23" s="58"/>
      <c r="U23" s="6"/>
    </row>
    <row r="24" spans="3:21" ht="16.2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2" customHeight="1">
      <c r="C25" s="266" t="s">
        <v>38</v>
      </c>
      <c r="D25" s="260"/>
      <c r="E25" s="260"/>
      <c r="F25" s="260"/>
      <c r="G25" s="260"/>
      <c r="H25" s="260"/>
      <c r="I25" s="261"/>
      <c r="J25" s="563"/>
      <c r="K25" s="204"/>
      <c r="L25" s="204"/>
      <c r="M25" s="205"/>
      <c r="S25" s="57"/>
      <c r="T25" s="58"/>
      <c r="U25" s="6"/>
    </row>
    <row r="26" spans="3:21" ht="16.2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95" customHeight="1">
      <c r="C27" s="266" t="s">
        <v>297</v>
      </c>
      <c r="D27" s="260"/>
      <c r="E27" s="260"/>
      <c r="F27" s="260"/>
      <c r="G27" s="260"/>
      <c r="H27" s="260"/>
      <c r="I27" s="261"/>
      <c r="J27" s="564" t="s">
        <v>345</v>
      </c>
      <c r="K27" s="251"/>
      <c r="L27" s="204"/>
      <c r="M27" s="205"/>
      <c r="O27" s="260" t="s">
        <v>1</v>
      </c>
      <c r="P27" s="260"/>
      <c r="Q27" s="261"/>
      <c r="R27" s="285">
        <v>2025</v>
      </c>
      <c r="S27" s="286"/>
      <c r="U27" s="6"/>
    </row>
    <row r="28" spans="3:21" ht="16.95" customHeight="1">
      <c r="C28" s="48"/>
      <c r="I28" s="49"/>
      <c r="J28" s="47"/>
      <c r="K28" s="47"/>
      <c r="L28" s="47"/>
      <c r="M28" s="47"/>
      <c r="U28" s="6"/>
    </row>
    <row r="29" spans="3:21" ht="16.95" customHeight="1">
      <c r="C29" s="272" t="s">
        <v>35</v>
      </c>
      <c r="D29" s="273"/>
      <c r="E29" s="273"/>
      <c r="F29" s="273"/>
      <c r="G29" s="273"/>
      <c r="H29" s="273"/>
      <c r="I29" s="273"/>
      <c r="J29" s="565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95" customHeight="1">
      <c r="C30" s="270" t="s">
        <v>5</v>
      </c>
      <c r="D30" s="271"/>
      <c r="E30" s="271"/>
      <c r="F30" s="271"/>
      <c r="G30" s="271"/>
      <c r="H30" s="271"/>
      <c r="I30" s="271"/>
      <c r="J30" s="566" t="s">
        <v>347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95" customHeight="1">
      <c r="C31" s="266" t="s">
        <v>6</v>
      </c>
      <c r="D31" s="260"/>
      <c r="E31" s="260"/>
      <c r="F31" s="260"/>
      <c r="G31" s="260"/>
      <c r="H31" s="260"/>
      <c r="I31" s="260"/>
      <c r="J31" s="567" t="s">
        <v>348</v>
      </c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95" customHeight="1">
      <c r="C32" s="266" t="s">
        <v>7</v>
      </c>
      <c r="D32" s="260"/>
      <c r="E32" s="260"/>
      <c r="F32" s="260"/>
      <c r="G32" s="260"/>
      <c r="H32" s="260"/>
      <c r="I32" s="260"/>
      <c r="J32" s="568" t="s">
        <v>349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95" customHeight="1">
      <c r="C33" s="48"/>
      <c r="K33" s="49"/>
      <c r="L33" s="47"/>
      <c r="M33" s="47"/>
      <c r="N33" s="47"/>
      <c r="O33" s="47"/>
      <c r="U33" s="6"/>
    </row>
    <row r="34" spans="3:21" ht="16.95" customHeight="1">
      <c r="C34" s="272" t="s">
        <v>36</v>
      </c>
      <c r="D34" s="273"/>
      <c r="E34" s="273"/>
      <c r="F34" s="273"/>
      <c r="G34" s="273"/>
      <c r="H34" s="273"/>
      <c r="I34" s="273"/>
      <c r="J34" s="565" t="s">
        <v>350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95" customHeight="1">
      <c r="C35" s="270" t="s">
        <v>5</v>
      </c>
      <c r="D35" s="271"/>
      <c r="E35" s="271"/>
      <c r="F35" s="271"/>
      <c r="G35" s="271"/>
      <c r="H35" s="271"/>
      <c r="I35" s="271"/>
      <c r="J35" s="566" t="s">
        <v>351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95" customHeight="1">
      <c r="C36" s="266" t="s">
        <v>6</v>
      </c>
      <c r="D36" s="260"/>
      <c r="E36" s="260"/>
      <c r="F36" s="260"/>
      <c r="G36" s="260"/>
      <c r="H36" s="260"/>
      <c r="I36" s="260"/>
      <c r="J36" s="567" t="s">
        <v>348</v>
      </c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95" customHeight="1">
      <c r="C37" s="266" t="s">
        <v>7</v>
      </c>
      <c r="D37" s="260"/>
      <c r="E37" s="260"/>
      <c r="F37" s="260"/>
      <c r="G37" s="260"/>
      <c r="H37" s="260"/>
      <c r="I37" s="260"/>
      <c r="J37" s="568" t="s">
        <v>352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2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La Bruyere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92141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2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45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45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45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2021</v>
      </c>
      <c r="I8" s="293"/>
      <c r="J8" s="293"/>
      <c r="K8" s="293">
        <f>N8-1</f>
        <v>2022</v>
      </c>
      <c r="L8" s="293"/>
      <c r="M8" s="293"/>
      <c r="N8" s="293">
        <f>Q8-1</f>
        <v>2023</v>
      </c>
      <c r="O8" s="293"/>
      <c r="P8" s="293"/>
      <c r="Q8" s="293">
        <f>T8-1</f>
        <v>2024</v>
      </c>
      <c r="R8" s="293"/>
      <c r="S8" s="293"/>
      <c r="T8" s="293">
        <f>X2</f>
        <v>2025</v>
      </c>
      <c r="U8" s="293"/>
      <c r="V8" s="293"/>
    </row>
    <row r="9" spans="1:24" ht="18.45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420681.90999999829</v>
      </c>
      <c r="I9" s="288"/>
      <c r="J9" s="289"/>
      <c r="K9" s="287">
        <f>'Ordinaire GE'!K26-'Ordinaire GE'!K15</f>
        <v>363613.08999999985</v>
      </c>
      <c r="L9" s="288"/>
      <c r="M9" s="289"/>
      <c r="N9" s="287">
        <f>'Ordinaire GE'!N26-'Ordinaire GE'!N15</f>
        <v>1961113.620000001</v>
      </c>
      <c r="O9" s="288"/>
      <c r="P9" s="289"/>
      <c r="Q9" s="287">
        <f>'Ordinaire GE'!Q26-'Ordinaire GE'!Q15</f>
        <v>0</v>
      </c>
      <c r="R9" s="288"/>
      <c r="S9" s="289"/>
      <c r="T9" s="287">
        <f>'Ordinaire GE'!T26-'Ordinaire GE'!T15</f>
        <v>3068.609999999404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1668434.879999999</v>
      </c>
      <c r="I10" s="291"/>
      <c r="J10" s="292"/>
      <c r="K10" s="290">
        <f>'Ordinaire GE'!K29-'Ordinaire GE'!K18</f>
        <v>1514279.92</v>
      </c>
      <c r="L10" s="291"/>
      <c r="M10" s="292"/>
      <c r="N10" s="290">
        <f>'Ordinaire GE'!N29-'Ordinaire GE'!N18</f>
        <v>2910828.3900000006</v>
      </c>
      <c r="O10" s="291"/>
      <c r="P10" s="292"/>
      <c r="Q10" s="290">
        <f>'Ordinaire GE'!Q29-'Ordinaire GE'!Q18</f>
        <v>3502140.9300000016</v>
      </c>
      <c r="R10" s="291"/>
      <c r="S10" s="292"/>
      <c r="T10" s="290">
        <f>'Ordinaire GE'!T29-'Ordinaire GE'!T18</f>
        <v>2540728.42</v>
      </c>
      <c r="U10" s="291"/>
      <c r="V10" s="292"/>
    </row>
    <row r="11" spans="1:24" ht="16.95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95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95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9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95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2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95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95" customHeight="1"/>
    <row r="19" spans="1:19" ht="16.95" customHeight="1"/>
    <row r="20" spans="1:19" ht="16.95" customHeight="1"/>
    <row r="21" spans="1:19" ht="16.95" customHeight="1"/>
    <row r="22" spans="1:19" ht="16.95" customHeight="1"/>
    <row r="23" spans="1:19" ht="16.95" customHeight="1"/>
    <row r="24" spans="1:19" ht="16.95" customHeight="1"/>
    <row r="25" spans="1:19" ht="16.95" customHeight="1"/>
    <row r="26" spans="1:19" ht="16.95" customHeight="1"/>
    <row r="27" spans="1:19" ht="16.95" customHeight="1"/>
    <row r="28" spans="1:19" ht="16.95" customHeight="1"/>
    <row r="29" spans="1:19" ht="16.95" customHeight="1"/>
    <row r="30" spans="1:19" ht="16.95" customHeight="1"/>
    <row r="31" spans="1:19" ht="16.95" customHeight="1"/>
    <row r="32" spans="1:19" ht="16.95" customHeight="1"/>
    <row r="33" ht="16.95" customHeight="1"/>
    <row r="34" ht="16.95" customHeight="1"/>
    <row r="35" ht="16.95" customHeight="1"/>
    <row r="36" ht="16.95" customHeight="1"/>
    <row r="37" ht="16.95" customHeight="1"/>
    <row r="38" ht="16.95" customHeight="1"/>
    <row r="39" ht="16.95" customHeight="1"/>
    <row r="40" ht="16.95" customHeight="1"/>
    <row r="41" ht="16.95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La Bruyere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92141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13</v>
      </c>
      <c r="B10" s="335"/>
      <c r="C10" s="335"/>
      <c r="D10" s="335"/>
      <c r="E10" s="335"/>
      <c r="F10" s="335"/>
      <c r="G10" s="335"/>
      <c r="H10" s="569">
        <v>4521657.87</v>
      </c>
      <c r="I10" s="327">
        <v>5512664.2599999998</v>
      </c>
      <c r="J10" s="328">
        <v>5512664.2599999998</v>
      </c>
      <c r="K10" s="569">
        <v>5118043.12</v>
      </c>
      <c r="L10" s="327">
        <v>5512664.2599999998</v>
      </c>
      <c r="M10" s="328">
        <v>5512664.2599999998</v>
      </c>
      <c r="N10" s="569">
        <v>5343419.92</v>
      </c>
      <c r="O10" s="327">
        <v>5512664.2599999998</v>
      </c>
      <c r="P10" s="328">
        <v>5512664.2599999998</v>
      </c>
      <c r="Q10" s="569">
        <v>6118034.0999999996</v>
      </c>
      <c r="R10" s="327">
        <v>5512664.2599999998</v>
      </c>
      <c r="S10" s="328">
        <v>5512664.2599999998</v>
      </c>
      <c r="T10" s="569">
        <v>6367660</v>
      </c>
      <c r="U10" s="327">
        <v>5512664.2599999998</v>
      </c>
      <c r="V10" s="328">
        <v>5512664.2599999998</v>
      </c>
    </row>
    <row r="11" spans="1:24" ht="18.45" customHeight="1">
      <c r="A11" s="310" t="s">
        <v>14</v>
      </c>
      <c r="B11" s="311"/>
      <c r="C11" s="311"/>
      <c r="D11" s="311"/>
      <c r="E11" s="311"/>
      <c r="F11" s="311"/>
      <c r="G11" s="311"/>
      <c r="H11" s="570">
        <v>1590470.75</v>
      </c>
      <c r="I11" s="323">
        <v>2726342.74</v>
      </c>
      <c r="J11" s="324">
        <v>2726342.74</v>
      </c>
      <c r="K11" s="570">
        <v>1484190.74</v>
      </c>
      <c r="L11" s="323">
        <v>2726342.74</v>
      </c>
      <c r="M11" s="324">
        <v>2726342.74</v>
      </c>
      <c r="N11" s="570">
        <v>1954236.66</v>
      </c>
      <c r="O11" s="323">
        <v>2726342.74</v>
      </c>
      <c r="P11" s="324">
        <v>2726342.74</v>
      </c>
      <c r="Q11" s="570">
        <v>2065919.04</v>
      </c>
      <c r="R11" s="323">
        <v>2726342.74</v>
      </c>
      <c r="S11" s="324">
        <v>2726342.74</v>
      </c>
      <c r="T11" s="570">
        <v>1773456.98</v>
      </c>
      <c r="U11" s="323">
        <v>2726342.74</v>
      </c>
      <c r="V11" s="324">
        <v>2726342.74</v>
      </c>
    </row>
    <row r="12" spans="1:24" ht="18.45" customHeight="1">
      <c r="A12" s="310" t="s">
        <v>15</v>
      </c>
      <c r="B12" s="311"/>
      <c r="C12" s="311"/>
      <c r="D12" s="311"/>
      <c r="E12" s="311"/>
      <c r="F12" s="311"/>
      <c r="G12" s="311"/>
      <c r="H12" s="570">
        <v>2695647.75</v>
      </c>
      <c r="I12" s="323">
        <v>4264832.04</v>
      </c>
      <c r="J12" s="324">
        <v>4264832.04</v>
      </c>
      <c r="K12" s="570">
        <v>2701027.05</v>
      </c>
      <c r="L12" s="323">
        <v>4264832.04</v>
      </c>
      <c r="M12" s="324">
        <v>4264832.04</v>
      </c>
      <c r="N12" s="570">
        <v>3068484.68</v>
      </c>
      <c r="O12" s="323">
        <v>4264832.04</v>
      </c>
      <c r="P12" s="324">
        <v>4264832.04</v>
      </c>
      <c r="Q12" s="570">
        <v>3284457.81</v>
      </c>
      <c r="R12" s="323">
        <v>4264832.04</v>
      </c>
      <c r="S12" s="324">
        <v>4264832.04</v>
      </c>
      <c r="T12" s="570">
        <v>3222261.89</v>
      </c>
      <c r="U12" s="323">
        <v>4264832.04</v>
      </c>
      <c r="V12" s="324">
        <v>4264832.04</v>
      </c>
    </row>
    <row r="13" spans="1:24" ht="18.45" customHeight="1">
      <c r="A13" s="310" t="s">
        <v>16</v>
      </c>
      <c r="B13" s="311"/>
      <c r="C13" s="311"/>
      <c r="D13" s="311"/>
      <c r="E13" s="311"/>
      <c r="F13" s="311"/>
      <c r="G13" s="311"/>
      <c r="H13" s="570">
        <v>1331599.58</v>
      </c>
      <c r="I13" s="323">
        <v>41563.69</v>
      </c>
      <c r="J13" s="324">
        <v>41563.69</v>
      </c>
      <c r="K13" s="570">
        <v>1454898.93</v>
      </c>
      <c r="L13" s="323">
        <v>41563.69</v>
      </c>
      <c r="M13" s="324">
        <v>41563.69</v>
      </c>
      <c r="N13" s="570">
        <v>1711657.09</v>
      </c>
      <c r="O13" s="323">
        <v>41563.69</v>
      </c>
      <c r="P13" s="324">
        <v>41563.69</v>
      </c>
      <c r="Q13" s="570">
        <v>1949581.14</v>
      </c>
      <c r="R13" s="323">
        <v>41563.69</v>
      </c>
      <c r="S13" s="324">
        <v>41563.69</v>
      </c>
      <c r="T13" s="570">
        <v>1949897.44</v>
      </c>
      <c r="U13" s="323">
        <v>41563.69</v>
      </c>
      <c r="V13" s="324">
        <v>41563.69</v>
      </c>
    </row>
    <row r="14" spans="1:24" ht="18.45" customHeight="1" thickBot="1">
      <c r="A14" s="315" t="s">
        <v>303</v>
      </c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500000</v>
      </c>
      <c r="R14" s="318">
        <v>0</v>
      </c>
      <c r="S14" s="319">
        <v>0</v>
      </c>
      <c r="T14" s="571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10139375.950000001</v>
      </c>
      <c r="I15" s="321"/>
      <c r="J15" s="322"/>
      <c r="K15" s="321">
        <f>SUM(K10:K14)</f>
        <v>10758159.84</v>
      </c>
      <c r="L15" s="321"/>
      <c r="M15" s="321"/>
      <c r="N15" s="320">
        <f>SUM(N10:N14)</f>
        <v>12077798.35</v>
      </c>
      <c r="O15" s="321"/>
      <c r="P15" s="322"/>
      <c r="Q15" s="321">
        <f>SUM(Q10:Q14)</f>
        <v>13917992.09</v>
      </c>
      <c r="R15" s="321"/>
      <c r="S15" s="322"/>
      <c r="T15" s="321">
        <f>SUM(T10:T14)</f>
        <v>13313276.310000001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368911.68</v>
      </c>
      <c r="I16" s="313">
        <v>1521059.02</v>
      </c>
      <c r="J16" s="314">
        <v>2351270.66</v>
      </c>
      <c r="K16" s="572">
        <v>381228.83</v>
      </c>
      <c r="L16" s="313">
        <v>1659060.83</v>
      </c>
      <c r="M16" s="314">
        <v>1521059.02</v>
      </c>
      <c r="N16" s="572">
        <v>335696.58</v>
      </c>
      <c r="O16" s="313">
        <v>2230351.92</v>
      </c>
      <c r="P16" s="314">
        <v>1659060.83</v>
      </c>
      <c r="Q16" s="572">
        <v>591885.18999999994</v>
      </c>
      <c r="R16" s="313">
        <v>2351270.66</v>
      </c>
      <c r="S16" s="314">
        <v>2230351.92</v>
      </c>
      <c r="T16" s="572">
        <v>369029.91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724380.84</v>
      </c>
      <c r="I17" s="318">
        <v>1192323.53</v>
      </c>
      <c r="J17" s="319">
        <v>824300.6</v>
      </c>
      <c r="K17" s="571">
        <v>1192223.42</v>
      </c>
      <c r="L17" s="318">
        <v>4295659.8600000003</v>
      </c>
      <c r="M17" s="319">
        <v>1192323.53</v>
      </c>
      <c r="N17" s="571">
        <v>500000</v>
      </c>
      <c r="O17" s="318">
        <v>1045347.08</v>
      </c>
      <c r="P17" s="319">
        <v>4295659.8600000003</v>
      </c>
      <c r="Q17" s="571">
        <v>0</v>
      </c>
      <c r="R17" s="318">
        <v>824300.6</v>
      </c>
      <c r="S17" s="319">
        <v>1045347.08</v>
      </c>
      <c r="T17" s="571">
        <v>2000000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11232668.470000001</v>
      </c>
      <c r="I18" s="308"/>
      <c r="J18" s="309"/>
      <c r="K18" s="308">
        <f>SUM(K15:K17)</f>
        <v>12331612.09</v>
      </c>
      <c r="L18" s="308"/>
      <c r="M18" s="308"/>
      <c r="N18" s="307">
        <f>SUM(N15:N17)</f>
        <v>12913494.93</v>
      </c>
      <c r="O18" s="308"/>
      <c r="P18" s="309"/>
      <c r="Q18" s="307">
        <f>SUM(Q15:Q17)</f>
        <v>14509877.279999999</v>
      </c>
      <c r="R18" s="308"/>
      <c r="S18" s="309"/>
      <c r="T18" s="307">
        <f>SUM(T15:T17)</f>
        <v>15682306.220000001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10" t="s">
        <v>17</v>
      </c>
      <c r="B22" s="311"/>
      <c r="C22" s="311"/>
      <c r="D22" s="311"/>
      <c r="E22" s="311"/>
      <c r="F22" s="311"/>
      <c r="G22" s="312"/>
      <c r="H22" s="569">
        <v>393191.07</v>
      </c>
      <c r="I22" s="327">
        <v>373432.17</v>
      </c>
      <c r="J22" s="328">
        <v>697745.74</v>
      </c>
      <c r="K22" s="569">
        <v>422903.92</v>
      </c>
      <c r="L22" s="327">
        <v>373432.17</v>
      </c>
      <c r="M22" s="328">
        <v>697745.74</v>
      </c>
      <c r="N22" s="569">
        <v>454376.86</v>
      </c>
      <c r="O22" s="327">
        <v>373432.17</v>
      </c>
      <c r="P22" s="328">
        <v>697745.74</v>
      </c>
      <c r="Q22" s="569">
        <v>383165.5</v>
      </c>
      <c r="R22" s="327">
        <v>373432.17</v>
      </c>
      <c r="S22" s="328">
        <v>697745.74</v>
      </c>
      <c r="T22" s="569">
        <v>413112.51</v>
      </c>
      <c r="U22" s="327">
        <v>373432.17</v>
      </c>
      <c r="V22" s="328">
        <v>697745.74</v>
      </c>
    </row>
    <row r="23" spans="1:22" ht="18.45" customHeight="1">
      <c r="A23" s="310" t="s">
        <v>15</v>
      </c>
      <c r="B23" s="311"/>
      <c r="C23" s="311"/>
      <c r="D23" s="311"/>
      <c r="E23" s="311"/>
      <c r="F23" s="311"/>
      <c r="G23" s="312"/>
      <c r="H23" s="570">
        <v>10072558.539999999</v>
      </c>
      <c r="I23" s="323">
        <v>12728583.199999999</v>
      </c>
      <c r="J23" s="324">
        <v>13240574.68</v>
      </c>
      <c r="K23" s="570">
        <v>10501228.68</v>
      </c>
      <c r="L23" s="323">
        <v>12728583.199999999</v>
      </c>
      <c r="M23" s="324">
        <v>13240574.68</v>
      </c>
      <c r="N23" s="570">
        <v>13409916.65</v>
      </c>
      <c r="O23" s="323">
        <v>12728583.199999999</v>
      </c>
      <c r="P23" s="324">
        <v>13240574.68</v>
      </c>
      <c r="Q23" s="570">
        <v>12341663.970000001</v>
      </c>
      <c r="R23" s="323">
        <v>12728583.199999999</v>
      </c>
      <c r="S23" s="324">
        <v>13240574.68</v>
      </c>
      <c r="T23" s="570">
        <v>12689402.380000001</v>
      </c>
      <c r="U23" s="323">
        <v>12728583.199999999</v>
      </c>
      <c r="V23" s="324">
        <v>13240574.68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2"/>
      <c r="H24" s="570">
        <v>94308.25</v>
      </c>
      <c r="I24" s="323">
        <v>548784.99</v>
      </c>
      <c r="J24" s="324">
        <v>408005.67</v>
      </c>
      <c r="K24" s="570">
        <v>97640.33</v>
      </c>
      <c r="L24" s="323">
        <v>548784.99</v>
      </c>
      <c r="M24" s="324">
        <v>408005.67</v>
      </c>
      <c r="N24" s="570">
        <v>174618.46</v>
      </c>
      <c r="O24" s="323">
        <v>548784.99</v>
      </c>
      <c r="P24" s="324">
        <v>408005.67</v>
      </c>
      <c r="Q24" s="570">
        <v>219092.86</v>
      </c>
      <c r="R24" s="323">
        <v>548784.99</v>
      </c>
      <c r="S24" s="324">
        <v>408005.67</v>
      </c>
      <c r="T24" s="570">
        <v>128830.03</v>
      </c>
      <c r="U24" s="323">
        <v>548784.99</v>
      </c>
      <c r="V24" s="324">
        <v>408005.67</v>
      </c>
    </row>
    <row r="25" spans="1:22" ht="18.45" customHeight="1" thickBot="1">
      <c r="A25" s="315" t="s">
        <v>3</v>
      </c>
      <c r="B25" s="316"/>
      <c r="C25" s="316"/>
      <c r="D25" s="316"/>
      <c r="E25" s="316"/>
      <c r="F25" s="316"/>
      <c r="G25" s="317"/>
      <c r="H25" s="571">
        <v>0</v>
      </c>
      <c r="I25" s="318">
        <v>0</v>
      </c>
      <c r="J25" s="319">
        <v>0</v>
      </c>
      <c r="K25" s="571">
        <v>100000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974069.76000000001</v>
      </c>
      <c r="R25" s="318">
        <v>0</v>
      </c>
      <c r="S25" s="319">
        <v>0</v>
      </c>
      <c r="T25" s="571">
        <v>85000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10560057.859999999</v>
      </c>
      <c r="I26" s="321"/>
      <c r="J26" s="321"/>
      <c r="K26" s="320">
        <f>SUM(K22:K25)</f>
        <v>11121772.93</v>
      </c>
      <c r="L26" s="321"/>
      <c r="M26" s="322"/>
      <c r="N26" s="321">
        <f>SUM(N22:N25)</f>
        <v>14038911.970000001</v>
      </c>
      <c r="O26" s="321"/>
      <c r="P26" s="321"/>
      <c r="Q26" s="320">
        <f>SUM(Q22:Q25)</f>
        <v>13917992.09</v>
      </c>
      <c r="R26" s="321"/>
      <c r="S26" s="322"/>
      <c r="T26" s="320">
        <f>SUM(T22:T25)</f>
        <v>13316344.92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1616664.65</v>
      </c>
      <c r="I27" s="313">
        <v>6001218.2883333303</v>
      </c>
      <c r="J27" s="314">
        <v>5811470.0833333302</v>
      </c>
      <c r="K27" s="572">
        <v>2386072.83</v>
      </c>
      <c r="L27" s="313">
        <v>6001218.2883333303</v>
      </c>
      <c r="M27" s="314">
        <v>5811470.0833333302</v>
      </c>
      <c r="N27" s="572">
        <v>1785411.35</v>
      </c>
      <c r="O27" s="313">
        <v>6001218.2883333303</v>
      </c>
      <c r="P27" s="314">
        <v>5811470.0833333302</v>
      </c>
      <c r="Q27" s="572">
        <v>4094026.12</v>
      </c>
      <c r="R27" s="313">
        <v>6001218.2883333303</v>
      </c>
      <c r="S27" s="314">
        <v>5811470.0833333302</v>
      </c>
      <c r="T27" s="572">
        <v>3906689.72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724380.84</v>
      </c>
      <c r="I28" s="318">
        <v>0</v>
      </c>
      <c r="J28" s="319">
        <v>0</v>
      </c>
      <c r="K28" s="571">
        <v>338046.25</v>
      </c>
      <c r="L28" s="318">
        <v>0</v>
      </c>
      <c r="M28" s="319">
        <v>0</v>
      </c>
      <c r="N28" s="571">
        <v>0</v>
      </c>
      <c r="O28" s="318">
        <v>0</v>
      </c>
      <c r="P28" s="319">
        <v>0</v>
      </c>
      <c r="Q28" s="571">
        <v>0</v>
      </c>
      <c r="R28" s="318">
        <v>0</v>
      </c>
      <c r="S28" s="319">
        <v>0</v>
      </c>
      <c r="T28" s="571">
        <v>1000000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12901103.35</v>
      </c>
      <c r="I29" s="308"/>
      <c r="J29" s="308"/>
      <c r="K29" s="307">
        <f>SUM(K26:K28)</f>
        <v>13845892.01</v>
      </c>
      <c r="L29" s="308"/>
      <c r="M29" s="309"/>
      <c r="N29" s="308">
        <f>SUM(N26:N28)</f>
        <v>15824323.32</v>
      </c>
      <c r="O29" s="308"/>
      <c r="P29" s="308"/>
      <c r="Q29" s="307">
        <f>SUM(Q26:Q28)</f>
        <v>18012018.210000001</v>
      </c>
      <c r="R29" s="308"/>
      <c r="S29" s="309"/>
      <c r="T29" s="307">
        <f>SUM(T26:T28)</f>
        <v>18223034.640000001</v>
      </c>
      <c r="U29" s="308"/>
      <c r="V29" s="309"/>
    </row>
    <row r="30" spans="1:22" ht="16.95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La Bruyere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92141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95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45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45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45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45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45" customHeight="1">
      <c r="A10" s="334" t="s">
        <v>15</v>
      </c>
      <c r="B10" s="335"/>
      <c r="C10" s="335"/>
      <c r="D10" s="335"/>
      <c r="E10" s="335"/>
      <c r="F10" s="335"/>
      <c r="G10" s="335"/>
      <c r="H10" s="569">
        <v>10000</v>
      </c>
      <c r="I10" s="327">
        <v>5512664.2599999998</v>
      </c>
      <c r="J10" s="328">
        <v>5512664.2599999998</v>
      </c>
      <c r="K10" s="569">
        <v>6500</v>
      </c>
      <c r="L10" s="327">
        <v>5512664.2599999998</v>
      </c>
      <c r="M10" s="328">
        <v>5512664.2599999998</v>
      </c>
      <c r="N10" s="569">
        <v>13250</v>
      </c>
      <c r="O10" s="327">
        <v>5512664.2599999998</v>
      </c>
      <c r="P10" s="328">
        <v>5512664.2599999998</v>
      </c>
      <c r="Q10" s="569">
        <v>58596.84</v>
      </c>
      <c r="R10" s="327">
        <v>5512664.2599999998</v>
      </c>
      <c r="S10" s="328">
        <v>5512664.2599999998</v>
      </c>
      <c r="T10" s="569">
        <v>17700</v>
      </c>
      <c r="U10" s="327">
        <v>5512664.2599999998</v>
      </c>
      <c r="V10" s="328">
        <v>5512664.2599999998</v>
      </c>
    </row>
    <row r="11" spans="1:24" ht="18.45" customHeight="1">
      <c r="A11" s="310" t="s">
        <v>301</v>
      </c>
      <c r="B11" s="311"/>
      <c r="C11" s="311"/>
      <c r="D11" s="311"/>
      <c r="E11" s="311"/>
      <c r="F11" s="311"/>
      <c r="G11" s="311"/>
      <c r="H11" s="570">
        <v>2959354.75</v>
      </c>
      <c r="I11" s="323">
        <v>2726342.74</v>
      </c>
      <c r="J11" s="324">
        <v>2726342.74</v>
      </c>
      <c r="K11" s="570">
        <v>1919009.74</v>
      </c>
      <c r="L11" s="323">
        <v>2726342.74</v>
      </c>
      <c r="M11" s="324">
        <v>2726342.74</v>
      </c>
      <c r="N11" s="570">
        <v>2224077.34</v>
      </c>
      <c r="O11" s="323">
        <v>2726342.74</v>
      </c>
      <c r="P11" s="324">
        <v>2726342.74</v>
      </c>
      <c r="Q11" s="570">
        <v>4632698.83</v>
      </c>
      <c r="R11" s="323">
        <v>2726342.74</v>
      </c>
      <c r="S11" s="324">
        <v>2726342.74</v>
      </c>
      <c r="T11" s="570">
        <v>1233566.1000000001</v>
      </c>
      <c r="U11" s="323">
        <v>2726342.74</v>
      </c>
      <c r="V11" s="324">
        <v>2726342.74</v>
      </c>
    </row>
    <row r="12" spans="1:24" ht="18.45" customHeight="1">
      <c r="A12" s="310" t="s">
        <v>16</v>
      </c>
      <c r="B12" s="311"/>
      <c r="C12" s="311"/>
      <c r="D12" s="311"/>
      <c r="E12" s="311"/>
      <c r="F12" s="311"/>
      <c r="G12" s="311"/>
      <c r="H12" s="570">
        <v>24281.47</v>
      </c>
      <c r="I12" s="323">
        <v>4264832.04</v>
      </c>
      <c r="J12" s="324">
        <v>4264832.04</v>
      </c>
      <c r="K12" s="570">
        <v>2262094.13</v>
      </c>
      <c r="L12" s="323">
        <v>4264832.04</v>
      </c>
      <c r="M12" s="324">
        <v>4264832.04</v>
      </c>
      <c r="N12" s="570">
        <v>77117.03</v>
      </c>
      <c r="O12" s="323">
        <v>4264832.04</v>
      </c>
      <c r="P12" s="324">
        <v>4264832.04</v>
      </c>
      <c r="Q12" s="570">
        <v>29376.720000000001</v>
      </c>
      <c r="R12" s="323">
        <v>4264832.04</v>
      </c>
      <c r="S12" s="324">
        <v>4264832.04</v>
      </c>
      <c r="T12" s="570">
        <v>25064.49</v>
      </c>
      <c r="U12" s="323">
        <v>4264832.04</v>
      </c>
      <c r="V12" s="324">
        <v>4264832.04</v>
      </c>
    </row>
    <row r="13" spans="1:24" ht="18.45" customHeight="1">
      <c r="A13" s="310" t="s">
        <v>3</v>
      </c>
      <c r="B13" s="311"/>
      <c r="C13" s="311"/>
      <c r="D13" s="311"/>
      <c r="E13" s="311"/>
      <c r="F13" s="311"/>
      <c r="G13" s="311"/>
      <c r="H13" s="570">
        <v>0</v>
      </c>
      <c r="I13" s="323">
        <v>41563.69</v>
      </c>
      <c r="J13" s="324">
        <v>41563.69</v>
      </c>
      <c r="K13" s="570">
        <v>0</v>
      </c>
      <c r="L13" s="323">
        <v>41563.69</v>
      </c>
      <c r="M13" s="324">
        <v>41563.69</v>
      </c>
      <c r="N13" s="570">
        <v>0</v>
      </c>
      <c r="O13" s="323">
        <v>41563.69</v>
      </c>
      <c r="P13" s="324">
        <v>41563.69</v>
      </c>
      <c r="Q13" s="570">
        <v>0</v>
      </c>
      <c r="R13" s="323">
        <v>41563.69</v>
      </c>
      <c r="S13" s="324">
        <v>41563.69</v>
      </c>
      <c r="T13" s="570">
        <v>0</v>
      </c>
      <c r="U13" s="323">
        <v>41563.69</v>
      </c>
      <c r="V13" s="324">
        <v>41563.69</v>
      </c>
    </row>
    <row r="14" spans="1:24" ht="18.45" customHeight="1" thickBot="1">
      <c r="A14" s="315"/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0</v>
      </c>
      <c r="R14" s="318">
        <v>0</v>
      </c>
      <c r="S14" s="319">
        <v>0</v>
      </c>
      <c r="T14" s="571">
        <v>0</v>
      </c>
      <c r="U14" s="318">
        <v>0</v>
      </c>
      <c r="V14" s="319">
        <v>0</v>
      </c>
    </row>
    <row r="15" spans="1:24" ht="18.45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2993636.22</v>
      </c>
      <c r="I15" s="321"/>
      <c r="J15" s="322"/>
      <c r="K15" s="321">
        <f>SUM(K10:K14)</f>
        <v>4187603.87</v>
      </c>
      <c r="L15" s="321"/>
      <c r="M15" s="321"/>
      <c r="N15" s="320">
        <f>SUM(N10:N14)</f>
        <v>2314444.3699999996</v>
      </c>
      <c r="O15" s="321"/>
      <c r="P15" s="322"/>
      <c r="Q15" s="321">
        <f>SUM(Q10:Q14)</f>
        <v>4720672.3899999997</v>
      </c>
      <c r="R15" s="321"/>
      <c r="S15" s="322"/>
      <c r="T15" s="321">
        <f>SUM(T10:T14)</f>
        <v>1276330.5900000001</v>
      </c>
      <c r="U15" s="321"/>
      <c r="V15" s="322"/>
    </row>
    <row r="16" spans="1:24" ht="18.45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8817237.2699999996</v>
      </c>
      <c r="I16" s="313">
        <v>1521059.02</v>
      </c>
      <c r="J16" s="314">
        <v>2351270.66</v>
      </c>
      <c r="K16" s="572">
        <v>7432351.1200000001</v>
      </c>
      <c r="L16" s="313">
        <v>1659060.83</v>
      </c>
      <c r="M16" s="314">
        <v>1521059.02</v>
      </c>
      <c r="N16" s="572">
        <v>6097343.8799999999</v>
      </c>
      <c r="O16" s="313">
        <v>2230351.92</v>
      </c>
      <c r="P16" s="314">
        <v>1659060.83</v>
      </c>
      <c r="Q16" s="572">
        <v>5728799.5300000003</v>
      </c>
      <c r="R16" s="313">
        <v>2351270.66</v>
      </c>
      <c r="S16" s="314">
        <v>2230351.92</v>
      </c>
      <c r="T16" s="572">
        <v>6165452.8300000001</v>
      </c>
      <c r="U16" s="313">
        <v>2351270.66</v>
      </c>
      <c r="V16" s="314">
        <v>2230351.92</v>
      </c>
    </row>
    <row r="17" spans="1:22" ht="18.45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1096663.6100000001</v>
      </c>
      <c r="I17" s="318">
        <v>1192323.53</v>
      </c>
      <c r="J17" s="319">
        <v>824300.6</v>
      </c>
      <c r="K17" s="571">
        <v>740929.07</v>
      </c>
      <c r="L17" s="318">
        <v>4295659.8600000003</v>
      </c>
      <c r="M17" s="319">
        <v>1192323.53</v>
      </c>
      <c r="N17" s="571">
        <v>263741.23</v>
      </c>
      <c r="O17" s="318">
        <v>1045347.08</v>
      </c>
      <c r="P17" s="319">
        <v>4295659.8600000003</v>
      </c>
      <c r="Q17" s="571">
        <v>813882.35</v>
      </c>
      <c r="R17" s="318">
        <v>824300.6</v>
      </c>
      <c r="S17" s="319">
        <v>1045347.08</v>
      </c>
      <c r="T17" s="571">
        <v>1075271.79</v>
      </c>
      <c r="U17" s="318">
        <v>824300.6</v>
      </c>
      <c r="V17" s="319">
        <v>1045347.08</v>
      </c>
    </row>
    <row r="18" spans="1:22" ht="18.45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12907537.1</v>
      </c>
      <c r="I18" s="308"/>
      <c r="J18" s="309"/>
      <c r="K18" s="308">
        <f>SUM(K15:K17)</f>
        <v>12360884.060000001</v>
      </c>
      <c r="L18" s="308"/>
      <c r="M18" s="308"/>
      <c r="N18" s="307">
        <f>SUM(N15:N17)</f>
        <v>8675529.4800000004</v>
      </c>
      <c r="O18" s="308"/>
      <c r="P18" s="309"/>
      <c r="Q18" s="307">
        <f>SUM(Q15:Q17)</f>
        <v>11263354.27</v>
      </c>
      <c r="R18" s="308"/>
      <c r="S18" s="309"/>
      <c r="T18" s="307">
        <f>SUM(T15:T17)</f>
        <v>8517055.2100000009</v>
      </c>
      <c r="U18" s="308"/>
      <c r="V18" s="309"/>
    </row>
    <row r="19" spans="1:22" s="165" customFormat="1" ht="28.2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45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45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45" customHeight="1">
      <c r="A22" s="334" t="s">
        <v>15</v>
      </c>
      <c r="B22" s="335"/>
      <c r="C22" s="335"/>
      <c r="D22" s="335"/>
      <c r="E22" s="335"/>
      <c r="F22" s="335"/>
      <c r="G22" s="335"/>
      <c r="H22" s="569">
        <v>15390.39</v>
      </c>
      <c r="I22" s="327">
        <v>373432.17</v>
      </c>
      <c r="J22" s="328">
        <v>697745.74</v>
      </c>
      <c r="K22" s="569">
        <v>1087051.8899999999</v>
      </c>
      <c r="L22" s="327">
        <v>365967.42</v>
      </c>
      <c r="M22" s="328">
        <v>373432.17</v>
      </c>
      <c r="N22" s="569">
        <v>633968.94999999995</v>
      </c>
      <c r="O22" s="327">
        <v>414709.37</v>
      </c>
      <c r="P22" s="328">
        <v>365967.42</v>
      </c>
      <c r="Q22" s="569">
        <v>369955.23</v>
      </c>
      <c r="R22" s="327">
        <v>697745.74</v>
      </c>
      <c r="S22" s="328">
        <v>414709.37</v>
      </c>
      <c r="T22" s="569">
        <v>252336.43</v>
      </c>
      <c r="U22" s="327">
        <v>557211.56000000006</v>
      </c>
      <c r="V22" s="328">
        <v>577850.16</v>
      </c>
    </row>
    <row r="23" spans="1:22" ht="18.45" customHeight="1">
      <c r="A23" s="310" t="s">
        <v>301</v>
      </c>
      <c r="B23" s="311"/>
      <c r="C23" s="311"/>
      <c r="D23" s="311"/>
      <c r="E23" s="311"/>
      <c r="F23" s="311"/>
      <c r="G23" s="311"/>
      <c r="H23" s="570">
        <v>1092452.07</v>
      </c>
      <c r="I23" s="323">
        <v>12728583.199999999</v>
      </c>
      <c r="J23" s="324">
        <v>13240574.68</v>
      </c>
      <c r="K23" s="570">
        <v>0</v>
      </c>
      <c r="L23" s="323">
        <v>12120371.99</v>
      </c>
      <c r="M23" s="324">
        <v>12728583.199999999</v>
      </c>
      <c r="N23" s="570">
        <v>0</v>
      </c>
      <c r="O23" s="323">
        <v>12941517.73</v>
      </c>
      <c r="P23" s="324">
        <v>12120371.99</v>
      </c>
      <c r="Q23" s="570">
        <v>772617.6</v>
      </c>
      <c r="R23" s="323">
        <v>13240574.68</v>
      </c>
      <c r="S23" s="324">
        <v>12941517.73</v>
      </c>
      <c r="T23" s="570">
        <v>605909.23</v>
      </c>
      <c r="U23" s="323">
        <v>13289626.9983333</v>
      </c>
      <c r="V23" s="324">
        <v>13396094.2633333</v>
      </c>
    </row>
    <row r="24" spans="1:22" ht="18.45" customHeight="1">
      <c r="A24" s="310" t="s">
        <v>16</v>
      </c>
      <c r="B24" s="311"/>
      <c r="C24" s="311"/>
      <c r="D24" s="311"/>
      <c r="E24" s="311"/>
      <c r="F24" s="311"/>
      <c r="G24" s="311"/>
      <c r="H24" s="570">
        <v>2186301.06</v>
      </c>
      <c r="I24" s="323">
        <v>548784.99</v>
      </c>
      <c r="J24" s="324">
        <v>408005.67</v>
      </c>
      <c r="K24" s="570">
        <v>3364433.24</v>
      </c>
      <c r="L24" s="323">
        <v>536819.05000000005</v>
      </c>
      <c r="M24" s="324">
        <v>548784.99</v>
      </c>
      <c r="N24" s="570">
        <v>2793673.95</v>
      </c>
      <c r="O24" s="323">
        <v>344975.81</v>
      </c>
      <c r="P24" s="324">
        <v>536819.05000000005</v>
      </c>
      <c r="Q24" s="570">
        <v>1543983.16</v>
      </c>
      <c r="R24" s="323">
        <v>408005.67</v>
      </c>
      <c r="S24" s="324">
        <v>344975.81</v>
      </c>
      <c r="T24" s="570">
        <v>200000</v>
      </c>
      <c r="U24" s="323">
        <v>128208.38666666699</v>
      </c>
      <c r="V24" s="324">
        <v>26303.796666666702</v>
      </c>
    </row>
    <row r="25" spans="1:22" ht="18.45" customHeight="1" thickBot="1">
      <c r="A25" s="310" t="s">
        <v>3</v>
      </c>
      <c r="B25" s="311"/>
      <c r="C25" s="311"/>
      <c r="D25" s="311"/>
      <c r="E25" s="311"/>
      <c r="F25" s="311"/>
      <c r="G25" s="311"/>
      <c r="H25" s="571">
        <v>0</v>
      </c>
      <c r="I25" s="318">
        <v>0</v>
      </c>
      <c r="J25" s="319">
        <v>0</v>
      </c>
      <c r="K25" s="571">
        <v>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45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3294143.52</v>
      </c>
      <c r="I26" s="321"/>
      <c r="J26" s="321"/>
      <c r="K26" s="320">
        <f>SUM(K22:K25)</f>
        <v>4451485.13</v>
      </c>
      <c r="L26" s="321"/>
      <c r="M26" s="322"/>
      <c r="N26" s="321">
        <f>SUM(N22:N25)</f>
        <v>3427642.9000000004</v>
      </c>
      <c r="O26" s="321"/>
      <c r="P26" s="321"/>
      <c r="Q26" s="320">
        <f>SUM(Q22:Q25)</f>
        <v>2686555.99</v>
      </c>
      <c r="R26" s="321"/>
      <c r="S26" s="322"/>
      <c r="T26" s="320">
        <f>SUM(T22:T25)</f>
        <v>1058245.6599999999</v>
      </c>
      <c r="U26" s="321"/>
      <c r="V26" s="322"/>
    </row>
    <row r="27" spans="1:22" ht="18.45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6335985.7599999998</v>
      </c>
      <c r="I27" s="313"/>
      <c r="J27" s="314"/>
      <c r="K27" s="572">
        <v>6856863.4800000004</v>
      </c>
      <c r="L27" s="313">
        <v>10122961.629999999</v>
      </c>
      <c r="M27" s="314">
        <v>6628334.5600000005</v>
      </c>
      <c r="N27" s="572">
        <v>6918016.6500000004</v>
      </c>
      <c r="O27" s="313">
        <v>6248838.1500000004</v>
      </c>
      <c r="P27" s="314">
        <v>10122961.629999999</v>
      </c>
      <c r="Q27" s="572">
        <v>8113386.2999999998</v>
      </c>
      <c r="R27" s="313">
        <v>6834216</v>
      </c>
      <c r="S27" s="314">
        <v>6248838.1500000004</v>
      </c>
      <c r="T27" s="572">
        <v>6557628.5099999998</v>
      </c>
      <c r="U27" s="313">
        <v>6001218.2883333303</v>
      </c>
      <c r="V27" s="314">
        <v>5811470.0833333302</v>
      </c>
    </row>
    <row r="28" spans="1:22" ht="18.45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1040708.41</v>
      </c>
      <c r="I28" s="318">
        <v>0</v>
      </c>
      <c r="J28" s="319">
        <v>0</v>
      </c>
      <c r="K28" s="571">
        <v>1298017.8</v>
      </c>
      <c r="L28" s="318">
        <v>0</v>
      </c>
      <c r="M28" s="319">
        <v>0</v>
      </c>
      <c r="N28" s="571">
        <v>698528.9</v>
      </c>
      <c r="O28" s="318">
        <v>0</v>
      </c>
      <c r="P28" s="319">
        <v>0</v>
      </c>
      <c r="Q28" s="571">
        <v>1519360.08</v>
      </c>
      <c r="R28" s="318">
        <v>0</v>
      </c>
      <c r="S28" s="319">
        <v>0</v>
      </c>
      <c r="T28" s="571">
        <v>478628.77</v>
      </c>
      <c r="U28" s="318">
        <v>0</v>
      </c>
      <c r="V28" s="319">
        <v>0</v>
      </c>
    </row>
    <row r="29" spans="1:22" ht="18.45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10670837.689999999</v>
      </c>
      <c r="I29" s="308"/>
      <c r="J29" s="308"/>
      <c r="K29" s="307">
        <f>SUM(K26:K28)</f>
        <v>12606366.41</v>
      </c>
      <c r="L29" s="308"/>
      <c r="M29" s="309"/>
      <c r="N29" s="308">
        <f>SUM(N26:N28)</f>
        <v>11044188.450000001</v>
      </c>
      <c r="O29" s="308"/>
      <c r="P29" s="308"/>
      <c r="Q29" s="307">
        <f>SUM(Q26:Q28)</f>
        <v>12319302.369999999</v>
      </c>
      <c r="R29" s="308"/>
      <c r="S29" s="309"/>
      <c r="T29" s="307">
        <f>SUM(T26:T28)</f>
        <v>8094502.9399999995</v>
      </c>
      <c r="U29" s="308"/>
      <c r="V29" s="309"/>
    </row>
    <row r="30" spans="1:22" ht="16.95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95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La Bruyere</v>
      </c>
      <c r="F1" s="278"/>
      <c r="G1" s="278"/>
      <c r="H1" s="278"/>
      <c r="I1" s="209" t="str">
        <f>Coordonnées!$U$1</f>
        <v>Code INS</v>
      </c>
      <c r="J1" s="247">
        <f>Coordonnées!$V$1</f>
        <v>92141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4" t="s">
        <v>326</v>
      </c>
      <c r="F5" s="355"/>
      <c r="G5" s="355"/>
      <c r="H5" s="355"/>
      <c r="I5" s="355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857979.39</v>
      </c>
      <c r="F8" s="573">
        <v>1371272.82</v>
      </c>
      <c r="G8" s="573">
        <v>633001.37</v>
      </c>
      <c r="H8" s="573">
        <v>189596.28</v>
      </c>
      <c r="I8" s="573">
        <v>2150565.5499999998</v>
      </c>
    </row>
    <row r="9" spans="1:10" ht="30" customHeight="1">
      <c r="A9" s="345" t="s">
        <v>18</v>
      </c>
      <c r="B9" s="346"/>
      <c r="C9" s="346"/>
      <c r="D9" s="347"/>
      <c r="E9" s="573">
        <v>3229144.67</v>
      </c>
      <c r="F9" s="573">
        <v>3636685.47</v>
      </c>
      <c r="G9" s="573">
        <v>3969702.18</v>
      </c>
      <c r="H9" s="573">
        <v>4307672.04</v>
      </c>
      <c r="I9" s="573">
        <v>4349816.25</v>
      </c>
    </row>
    <row r="10" spans="1:10" ht="30" customHeight="1">
      <c r="A10" s="345" t="s">
        <v>19</v>
      </c>
      <c r="B10" s="346"/>
      <c r="C10" s="346"/>
      <c r="D10" s="347"/>
      <c r="E10" s="573">
        <v>855390.39</v>
      </c>
      <c r="F10" s="573">
        <v>857620.05</v>
      </c>
      <c r="G10" s="573">
        <v>974772.84</v>
      </c>
      <c r="H10" s="573">
        <v>1285180.8799999999</v>
      </c>
      <c r="I10" s="573">
        <v>1011478.39</v>
      </c>
    </row>
    <row r="11" spans="1:10" ht="30" customHeight="1">
      <c r="A11" s="345" t="s">
        <v>20</v>
      </c>
      <c r="B11" s="346"/>
      <c r="C11" s="346"/>
      <c r="D11" s="347"/>
      <c r="E11" s="573">
        <v>1141025.8</v>
      </c>
      <c r="F11" s="573">
        <v>1196913.3799999999</v>
      </c>
      <c r="G11" s="573">
        <v>1498767.79</v>
      </c>
      <c r="H11" s="573">
        <v>1744590.59</v>
      </c>
      <c r="I11" s="573">
        <v>1797115.52</v>
      </c>
    </row>
    <row r="12" spans="1:10" ht="30" customHeight="1">
      <c r="A12" s="345" t="s">
        <v>28</v>
      </c>
      <c r="B12" s="346"/>
      <c r="C12" s="346"/>
      <c r="D12" s="347"/>
      <c r="E12" s="573">
        <v>24273.98</v>
      </c>
      <c r="F12" s="573">
        <v>26023.33</v>
      </c>
      <c r="G12" s="573">
        <v>34295.82</v>
      </c>
      <c r="H12" s="573">
        <v>36398.129999999997</v>
      </c>
      <c r="I12" s="573">
        <v>38795.56</v>
      </c>
    </row>
    <row r="13" spans="1:10" ht="30" customHeight="1">
      <c r="A13" s="345" t="s">
        <v>21</v>
      </c>
      <c r="B13" s="346"/>
      <c r="C13" s="346"/>
      <c r="D13" s="347"/>
      <c r="E13" s="573">
        <v>6880.38</v>
      </c>
      <c r="F13" s="573">
        <v>220.03</v>
      </c>
      <c r="G13" s="573">
        <v>5481.56</v>
      </c>
      <c r="H13" s="573">
        <v>34035.339999999997</v>
      </c>
      <c r="I13" s="573">
        <v>41781.050000000003</v>
      </c>
    </row>
    <row r="14" spans="1:10" ht="30" customHeight="1">
      <c r="A14" s="345" t="s">
        <v>22</v>
      </c>
      <c r="B14" s="346"/>
      <c r="C14" s="346"/>
      <c r="D14" s="347"/>
      <c r="E14" s="573">
        <v>1125877.58</v>
      </c>
      <c r="F14" s="573">
        <v>1279092.17</v>
      </c>
      <c r="G14" s="573">
        <v>1443523.12</v>
      </c>
      <c r="H14" s="573">
        <v>1574727.22</v>
      </c>
      <c r="I14" s="573">
        <v>1532159.05</v>
      </c>
    </row>
    <row r="15" spans="1:10" ht="30" customHeight="1">
      <c r="A15" s="345" t="s">
        <v>23</v>
      </c>
      <c r="B15" s="346"/>
      <c r="C15" s="346"/>
      <c r="D15" s="347"/>
      <c r="E15" s="573">
        <v>727788.86</v>
      </c>
      <c r="F15" s="573">
        <v>633821.81999999995</v>
      </c>
      <c r="G15" s="573">
        <v>841285.04</v>
      </c>
      <c r="H15" s="573">
        <v>1191416.3</v>
      </c>
      <c r="I15" s="573">
        <v>1083783.67</v>
      </c>
    </row>
    <row r="16" spans="1:10" ht="30" customHeight="1">
      <c r="A16" s="348" t="s">
        <v>34</v>
      </c>
      <c r="B16" s="349"/>
      <c r="C16" s="349"/>
      <c r="D16" s="350"/>
      <c r="E16" s="573">
        <v>5490.03</v>
      </c>
      <c r="F16" s="573">
        <v>5610.81</v>
      </c>
      <c r="G16" s="573">
        <v>6239.22</v>
      </c>
      <c r="H16" s="573">
        <v>6364</v>
      </c>
      <c r="I16" s="573">
        <v>6605.83</v>
      </c>
    </row>
    <row r="17" spans="1:9" ht="30" customHeight="1">
      <c r="A17" s="345" t="s">
        <v>33</v>
      </c>
      <c r="B17" s="346"/>
      <c r="C17" s="346"/>
      <c r="D17" s="347"/>
      <c r="E17" s="573">
        <v>162554.97</v>
      </c>
      <c r="F17" s="573">
        <v>146957.26999999999</v>
      </c>
      <c r="G17" s="573">
        <v>208726.87</v>
      </c>
      <c r="H17" s="573">
        <v>179747.27</v>
      </c>
      <c r="I17" s="573">
        <v>176496.17</v>
      </c>
    </row>
    <row r="18" spans="1:9" ht="30" customHeight="1">
      <c r="A18" s="345" t="s">
        <v>24</v>
      </c>
      <c r="B18" s="346"/>
      <c r="C18" s="346"/>
      <c r="D18" s="347"/>
      <c r="E18" s="573">
        <v>1422520.24</v>
      </c>
      <c r="F18" s="573">
        <v>1525410.75</v>
      </c>
      <c r="G18" s="573">
        <v>1671821.09</v>
      </c>
      <c r="H18" s="573">
        <v>1913313.08</v>
      </c>
      <c r="I18" s="573">
        <v>1804158.08</v>
      </c>
    </row>
    <row r="19" spans="1:9" ht="30" customHeight="1">
      <c r="A19" s="348" t="s">
        <v>25</v>
      </c>
      <c r="B19" s="349"/>
      <c r="C19" s="349"/>
      <c r="D19" s="350"/>
      <c r="E19" s="573">
        <v>1291282.43</v>
      </c>
      <c r="F19" s="573">
        <v>1259888.21</v>
      </c>
      <c r="G19" s="573">
        <v>1274962.94</v>
      </c>
      <c r="H19" s="573">
        <v>1439814.53</v>
      </c>
      <c r="I19" s="573">
        <v>1304892.1000000001</v>
      </c>
    </row>
    <row r="20" spans="1:9" ht="30" customHeight="1">
      <c r="A20" s="345" t="s">
        <v>26</v>
      </c>
      <c r="B20" s="346"/>
      <c r="C20" s="346"/>
      <c r="D20" s="347"/>
      <c r="E20" s="573">
        <v>3191.96</v>
      </c>
      <c r="F20" s="573">
        <v>60.89</v>
      </c>
      <c r="G20" s="573">
        <v>3562.06</v>
      </c>
      <c r="H20" s="573">
        <v>3600</v>
      </c>
      <c r="I20" s="573">
        <v>3763.1</v>
      </c>
    </row>
    <row r="21" spans="1:9" ht="30" customHeight="1">
      <c r="A21" s="351" t="s">
        <v>27</v>
      </c>
      <c r="B21" s="352"/>
      <c r="C21" s="352"/>
      <c r="D21" s="353"/>
      <c r="E21" s="573">
        <v>10356.11</v>
      </c>
      <c r="F21" s="573">
        <v>10806.26</v>
      </c>
      <c r="G21" s="573">
        <v>11656.45</v>
      </c>
      <c r="H21" s="573">
        <v>11536.43</v>
      </c>
      <c r="I21" s="573">
        <v>11865.99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La Bruyere</v>
      </c>
      <c r="F1" s="278"/>
      <c r="G1" s="278"/>
      <c r="H1" s="278"/>
      <c r="I1" s="209" t="str">
        <f>Coordonnées!$U$1</f>
        <v>Code INS</v>
      </c>
      <c r="J1" s="247">
        <f>Coordonnées!$V$1</f>
        <v>92141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59" t="s">
        <v>327</v>
      </c>
      <c r="F5" s="360"/>
      <c r="G5" s="360"/>
      <c r="H5" s="360"/>
      <c r="I5" s="360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10829125.390000001</v>
      </c>
      <c r="F8" s="573">
        <v>12110362.23</v>
      </c>
      <c r="G8" s="573">
        <v>14365233.960000001</v>
      </c>
      <c r="H8" s="573">
        <v>16064061.98</v>
      </c>
      <c r="I8" s="573">
        <v>16785448.879999999</v>
      </c>
    </row>
    <row r="9" spans="1:10" ht="30" customHeight="1">
      <c r="A9" s="345" t="s">
        <v>18</v>
      </c>
      <c r="B9" s="346"/>
      <c r="C9" s="346"/>
      <c r="D9" s="347"/>
      <c r="E9" s="573">
        <v>503174.65</v>
      </c>
      <c r="F9" s="573">
        <v>164834.84</v>
      </c>
      <c r="G9" s="573">
        <v>154031.53</v>
      </c>
      <c r="H9" s="573">
        <v>145684.9</v>
      </c>
      <c r="I9" s="573">
        <v>168341.03</v>
      </c>
    </row>
    <row r="10" spans="1:10" ht="30" customHeight="1">
      <c r="A10" s="345" t="s">
        <v>19</v>
      </c>
      <c r="B10" s="346"/>
      <c r="C10" s="346"/>
      <c r="D10" s="347"/>
      <c r="E10" s="573">
        <v>3870.29</v>
      </c>
      <c r="F10" s="573">
        <v>103378.41</v>
      </c>
      <c r="G10" s="573">
        <v>2058.1999999999998</v>
      </c>
      <c r="H10" s="573">
        <v>3719.06</v>
      </c>
      <c r="I10" s="573">
        <v>50000</v>
      </c>
    </row>
    <row r="11" spans="1:10" ht="30" customHeight="1">
      <c r="A11" s="345" t="s">
        <v>20</v>
      </c>
      <c r="B11" s="346"/>
      <c r="C11" s="346"/>
      <c r="D11" s="347"/>
      <c r="E11" s="573">
        <v>75273.070000000007</v>
      </c>
      <c r="F11" s="573">
        <v>46250.42</v>
      </c>
      <c r="G11" s="573">
        <v>40977.57</v>
      </c>
      <c r="H11" s="573">
        <v>29554.880000000001</v>
      </c>
      <c r="I11" s="573">
        <v>8269.2999999999993</v>
      </c>
    </row>
    <row r="12" spans="1:10" ht="30" customHeight="1">
      <c r="A12" s="345" t="s">
        <v>28</v>
      </c>
      <c r="B12" s="346"/>
      <c r="C12" s="346"/>
      <c r="D12" s="347"/>
      <c r="E12" s="573">
        <v>185853.63</v>
      </c>
      <c r="F12" s="573">
        <v>179125.87</v>
      </c>
      <c r="G12" s="573">
        <v>182579.58</v>
      </c>
      <c r="H12" s="573">
        <v>171552.88</v>
      </c>
      <c r="I12" s="573">
        <v>179484.41</v>
      </c>
    </row>
    <row r="13" spans="1:10" ht="30" customHeight="1">
      <c r="A13" s="345" t="s">
        <v>21</v>
      </c>
      <c r="B13" s="346"/>
      <c r="C13" s="346"/>
      <c r="D13" s="347"/>
      <c r="E13" s="573">
        <v>16257.63</v>
      </c>
      <c r="F13" s="573">
        <v>16911.91</v>
      </c>
      <c r="G13" s="573">
        <v>17789.349999999999</v>
      </c>
      <c r="H13" s="573">
        <v>18297.63</v>
      </c>
      <c r="I13" s="573">
        <v>19174.28</v>
      </c>
    </row>
    <row r="14" spans="1:10" ht="30" customHeight="1">
      <c r="A14" s="345" t="s">
        <v>22</v>
      </c>
      <c r="B14" s="346"/>
      <c r="C14" s="346"/>
      <c r="D14" s="347"/>
      <c r="E14" s="573">
        <v>604221.81000000006</v>
      </c>
      <c r="F14" s="573">
        <v>603257.82999999996</v>
      </c>
      <c r="G14" s="573">
        <v>655568.51</v>
      </c>
      <c r="H14" s="573">
        <v>669998.18999999994</v>
      </c>
      <c r="I14" s="573">
        <v>700453.67</v>
      </c>
    </row>
    <row r="15" spans="1:10" ht="30" customHeight="1">
      <c r="A15" s="345" t="s">
        <v>23</v>
      </c>
      <c r="B15" s="346"/>
      <c r="C15" s="346"/>
      <c r="D15" s="347"/>
      <c r="E15" s="573">
        <v>258855.12</v>
      </c>
      <c r="F15" s="573">
        <v>115968.25</v>
      </c>
      <c r="G15" s="573">
        <v>109036.94</v>
      </c>
      <c r="H15" s="573">
        <v>133115.60999999999</v>
      </c>
      <c r="I15" s="573">
        <v>122608.29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0</v>
      </c>
      <c r="G17" s="573">
        <v>0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77810.69</v>
      </c>
      <c r="F18" s="573">
        <v>81668.990000000005</v>
      </c>
      <c r="G18" s="573">
        <v>85938.79</v>
      </c>
      <c r="H18" s="573">
        <v>93647.59</v>
      </c>
      <c r="I18" s="573">
        <v>76778.12</v>
      </c>
    </row>
    <row r="19" spans="1:9" ht="30" customHeight="1">
      <c r="A19" s="348" t="s">
        <v>25</v>
      </c>
      <c r="B19" s="349"/>
      <c r="C19" s="349"/>
      <c r="D19" s="350"/>
      <c r="E19" s="573">
        <v>286813.67</v>
      </c>
      <c r="F19" s="573">
        <v>110799.16</v>
      </c>
      <c r="G19" s="573">
        <v>167184.73000000001</v>
      </c>
      <c r="H19" s="573">
        <v>76868.289999999994</v>
      </c>
      <c r="I19" s="573">
        <v>85936.75</v>
      </c>
    </row>
    <row r="20" spans="1:9" ht="30" customHeight="1">
      <c r="A20" s="345" t="s">
        <v>26</v>
      </c>
      <c r="B20" s="346"/>
      <c r="C20" s="346"/>
      <c r="D20" s="347"/>
      <c r="E20" s="573">
        <v>26019.39</v>
      </c>
      <c r="F20" s="573">
        <v>28299.07</v>
      </c>
      <c r="G20" s="573">
        <v>24941.75</v>
      </c>
      <c r="H20" s="573">
        <v>22039.91</v>
      </c>
      <c r="I20" s="573">
        <v>22039.91</v>
      </c>
    </row>
    <row r="21" spans="1:9" ht="30" customHeight="1">
      <c r="A21" s="351" t="s">
        <v>27</v>
      </c>
      <c r="B21" s="352"/>
      <c r="C21" s="352"/>
      <c r="D21" s="353"/>
      <c r="E21" s="573">
        <v>2500</v>
      </c>
      <c r="F21" s="573">
        <v>2500</v>
      </c>
      <c r="G21" s="573">
        <v>2500</v>
      </c>
      <c r="H21" s="573">
        <v>2500</v>
      </c>
      <c r="I21" s="573">
        <v>2500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La Bruyere</v>
      </c>
      <c r="F1" s="278"/>
      <c r="G1" s="278"/>
      <c r="H1" s="278"/>
      <c r="I1" s="209" t="str">
        <f>Coordonnées!$U$1</f>
        <v>Code INS</v>
      </c>
      <c r="J1" s="247">
        <f>Coordonnées!$V$1</f>
        <v>92141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1" t="s">
        <v>328</v>
      </c>
      <c r="F5" s="362"/>
      <c r="G5" s="362"/>
      <c r="H5" s="362"/>
      <c r="I5" s="362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1096663.6100000001</v>
      </c>
      <c r="F8" s="573">
        <v>740929.07</v>
      </c>
      <c r="G8" s="573">
        <v>263741.23</v>
      </c>
      <c r="H8" s="573">
        <v>813882.35</v>
      </c>
      <c r="I8" s="573">
        <v>1075271.79</v>
      </c>
    </row>
    <row r="9" spans="1:10" ht="30" customHeight="1">
      <c r="A9" s="345" t="s">
        <v>18</v>
      </c>
      <c r="B9" s="346"/>
      <c r="C9" s="346"/>
      <c r="D9" s="347"/>
      <c r="E9" s="573">
        <v>176444.81</v>
      </c>
      <c r="F9" s="573">
        <v>581185.54</v>
      </c>
      <c r="G9" s="573">
        <v>134351.74</v>
      </c>
      <c r="H9" s="573">
        <v>51252.27</v>
      </c>
      <c r="I9" s="573">
        <v>66966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1805272.06</v>
      </c>
      <c r="F11" s="573">
        <v>698616.26</v>
      </c>
      <c r="G11" s="573">
        <v>1442148.54</v>
      </c>
      <c r="H11" s="573">
        <v>2418203.59</v>
      </c>
      <c r="I11" s="573">
        <v>481915.58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0</v>
      </c>
      <c r="G12" s="573">
        <v>0</v>
      </c>
      <c r="H12" s="573">
        <v>0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0</v>
      </c>
      <c r="G13" s="573">
        <v>0</v>
      </c>
      <c r="H13" s="573">
        <v>0</v>
      </c>
      <c r="I13" s="573">
        <v>0</v>
      </c>
    </row>
    <row r="14" spans="1:10" ht="30" customHeight="1">
      <c r="A14" s="345" t="s">
        <v>22</v>
      </c>
      <c r="B14" s="346"/>
      <c r="C14" s="346"/>
      <c r="D14" s="347"/>
      <c r="E14" s="573">
        <v>17378.02</v>
      </c>
      <c r="F14" s="573">
        <v>130132.46</v>
      </c>
      <c r="G14" s="573">
        <v>79489.77</v>
      </c>
      <c r="H14" s="573">
        <v>76947.72</v>
      </c>
      <c r="I14" s="573">
        <v>54784.54</v>
      </c>
    </row>
    <row r="15" spans="1:10" ht="30" customHeight="1">
      <c r="A15" s="345" t="s">
        <v>23</v>
      </c>
      <c r="B15" s="346"/>
      <c r="C15" s="346"/>
      <c r="D15" s="347"/>
      <c r="E15" s="573">
        <v>222915.86</v>
      </c>
      <c r="F15" s="573">
        <v>2404812.66</v>
      </c>
      <c r="G15" s="573">
        <v>26905.51</v>
      </c>
      <c r="H15" s="573">
        <v>2093112.29</v>
      </c>
      <c r="I15" s="573">
        <v>511435.55</v>
      </c>
    </row>
    <row r="16" spans="1:10" ht="30" customHeight="1">
      <c r="A16" s="348" t="s">
        <v>34</v>
      </c>
      <c r="B16" s="349"/>
      <c r="C16" s="349"/>
      <c r="D16" s="350"/>
      <c r="E16" s="573">
        <v>5000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10000</v>
      </c>
      <c r="F17" s="573">
        <v>6500</v>
      </c>
      <c r="G17" s="573">
        <v>13250</v>
      </c>
      <c r="H17" s="573">
        <v>8596.84</v>
      </c>
      <c r="I17" s="573">
        <v>17700</v>
      </c>
    </row>
    <row r="18" spans="1:9" ht="30" customHeight="1">
      <c r="A18" s="345" t="s">
        <v>24</v>
      </c>
      <c r="B18" s="346"/>
      <c r="C18" s="346"/>
      <c r="D18" s="347"/>
      <c r="E18" s="573">
        <v>105720.64</v>
      </c>
      <c r="F18" s="573">
        <v>158703.54999999999</v>
      </c>
      <c r="G18" s="573">
        <v>399929</v>
      </c>
      <c r="H18" s="573">
        <v>10000</v>
      </c>
      <c r="I18" s="573">
        <v>24976.43</v>
      </c>
    </row>
    <row r="19" spans="1:9" ht="30" customHeight="1">
      <c r="A19" s="348" t="s">
        <v>25</v>
      </c>
      <c r="B19" s="349"/>
      <c r="C19" s="349"/>
      <c r="D19" s="350"/>
      <c r="E19" s="573">
        <v>650904.82999999996</v>
      </c>
      <c r="F19" s="573">
        <v>207653.4</v>
      </c>
      <c r="G19" s="573">
        <v>218294.81</v>
      </c>
      <c r="H19" s="573">
        <v>62559.68</v>
      </c>
      <c r="I19" s="573">
        <v>118552.49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75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/>
  <cols>
    <col min="1" max="1" width="16.5546875" customWidth="1"/>
    <col min="2" max="4" width="5.33203125" customWidth="1"/>
    <col min="5" max="9" width="19.33203125" customWidth="1"/>
  </cols>
  <sheetData>
    <row r="1" spans="1:10" ht="13.2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La Bruyere</v>
      </c>
      <c r="F1" s="278"/>
      <c r="G1" s="278"/>
      <c r="H1" s="278"/>
      <c r="I1" s="209" t="str">
        <f>Coordonnées!$U$1</f>
        <v>Code INS</v>
      </c>
      <c r="J1" s="247">
        <f>Coordonnées!$V$1</f>
        <v>92141</v>
      </c>
    </row>
    <row r="2" spans="1:10" ht="16.2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2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7" customHeight="1">
      <c r="A5" s="28"/>
      <c r="E5" s="363" t="s">
        <v>329</v>
      </c>
      <c r="F5" s="364"/>
      <c r="G5" s="364"/>
      <c r="H5" s="364"/>
      <c r="I5" s="364"/>
    </row>
    <row r="6" spans="1:10" ht="17.7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7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7376694.1699999999</v>
      </c>
      <c r="F8" s="573">
        <v>8154881.2800000003</v>
      </c>
      <c r="G8" s="573">
        <v>8039828.7000000002</v>
      </c>
      <c r="H8" s="573">
        <v>9632746.3800000008</v>
      </c>
      <c r="I8" s="573">
        <v>7144551.1200000001</v>
      </c>
    </row>
    <row r="9" spans="1:10" ht="30" customHeight="1">
      <c r="A9" s="345" t="s">
        <v>18</v>
      </c>
      <c r="B9" s="346"/>
      <c r="C9" s="346"/>
      <c r="D9" s="347"/>
      <c r="E9" s="573">
        <v>1082048.49</v>
      </c>
      <c r="F9" s="573">
        <v>1656298.31</v>
      </c>
      <c r="G9" s="573">
        <v>230855.05</v>
      </c>
      <c r="H9" s="573">
        <v>905617.6</v>
      </c>
      <c r="I9" s="573">
        <v>605909.23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1587364.4</v>
      </c>
      <c r="F11" s="573">
        <v>1260992.75</v>
      </c>
      <c r="G11" s="573">
        <v>1701599.19</v>
      </c>
      <c r="H11" s="573">
        <v>1627334.43</v>
      </c>
      <c r="I11" s="573">
        <v>300554.59000000003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0</v>
      </c>
      <c r="G12" s="573">
        <v>0</v>
      </c>
      <c r="H12" s="573">
        <v>0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0</v>
      </c>
      <c r="G13" s="573">
        <v>0</v>
      </c>
      <c r="H13" s="573">
        <v>0</v>
      </c>
      <c r="I13" s="573">
        <v>0</v>
      </c>
    </row>
    <row r="14" spans="1:10" ht="30" customHeight="1">
      <c r="A14" s="345" t="s">
        <v>22</v>
      </c>
      <c r="B14" s="346"/>
      <c r="C14" s="346"/>
      <c r="D14" s="347"/>
      <c r="E14" s="573">
        <v>0</v>
      </c>
      <c r="F14" s="573">
        <v>1028696.13</v>
      </c>
      <c r="G14" s="573">
        <v>350000</v>
      </c>
      <c r="H14" s="573">
        <v>149291.73000000001</v>
      </c>
      <c r="I14" s="573">
        <v>0</v>
      </c>
    </row>
    <row r="15" spans="1:10" ht="30" customHeight="1">
      <c r="A15" s="345" t="s">
        <v>23</v>
      </c>
      <c r="B15" s="346"/>
      <c r="C15" s="346"/>
      <c r="D15" s="347"/>
      <c r="E15" s="573">
        <v>205000</v>
      </c>
      <c r="F15" s="573">
        <v>262000</v>
      </c>
      <c r="G15" s="573">
        <v>141905.51</v>
      </c>
      <c r="H15" s="573">
        <v>4312.2299999999996</v>
      </c>
      <c r="I15" s="573">
        <v>0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0</v>
      </c>
      <c r="G17" s="573">
        <v>0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82730.64</v>
      </c>
      <c r="F18" s="573">
        <v>131623.75</v>
      </c>
      <c r="G18" s="573">
        <v>450000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336999.99</v>
      </c>
      <c r="F19" s="573">
        <v>111874.19</v>
      </c>
      <c r="G19" s="573">
        <v>130000</v>
      </c>
      <c r="H19" s="573">
        <v>0</v>
      </c>
      <c r="I19" s="573">
        <v>43488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La Bruyere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92141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8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2025</v>
      </c>
      <c r="G6" s="377"/>
      <c r="H6" s="370">
        <f>F6-1</f>
        <v>2024</v>
      </c>
      <c r="I6" s="371"/>
      <c r="J6" s="12"/>
    </row>
    <row r="7" spans="1:11" ht="10.199999999999999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2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99999999999999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53917103.619999997</v>
      </c>
      <c r="G10" s="387"/>
      <c r="H10" s="386">
        <f>H12+H14+H29+H35+H39</f>
        <v>53079107.030000001</v>
      </c>
      <c r="I10" s="402"/>
      <c r="J10" s="12"/>
    </row>
    <row r="11" spans="1:11" ht="8.4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0</v>
      </c>
      <c r="G12" s="385"/>
      <c r="H12" s="384">
        <v>0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50213044.289999999</v>
      </c>
      <c r="G14" s="387"/>
      <c r="H14" s="386">
        <f>SUM(H16:H27)</f>
        <v>49266550.719999999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2453776.96</v>
      </c>
      <c r="G16" s="385"/>
      <c r="H16" s="384">
        <v>2330608.85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20820408.68</v>
      </c>
      <c r="G17" s="385"/>
      <c r="H17" s="384">
        <v>21414375.350000001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8573444.9800000004</v>
      </c>
      <c r="G18" s="385"/>
      <c r="H18" s="384">
        <v>8582601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23058.97</v>
      </c>
      <c r="G19" s="385"/>
      <c r="H19" s="384">
        <v>24107.1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716263.03</v>
      </c>
      <c r="G20" s="385"/>
      <c r="H20" s="384">
        <v>707091.75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880108.65</v>
      </c>
      <c r="G22" s="392"/>
      <c r="H22" s="390">
        <v>747282.48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3746.41</v>
      </c>
      <c r="G23" s="385"/>
      <c r="H23" s="384">
        <v>3746.41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16742236.609999999</v>
      </c>
      <c r="G25" s="385"/>
      <c r="H25" s="384">
        <v>15456737.779999999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0</v>
      </c>
      <c r="G26" s="385"/>
      <c r="H26" s="384">
        <v>0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0</v>
      </c>
      <c r="G27" s="385"/>
      <c r="H27" s="384">
        <v>0</v>
      </c>
      <c r="I27" s="389"/>
      <c r="J27" s="12"/>
    </row>
    <row r="28" spans="1:10" ht="10.199999999999999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67267.17</v>
      </c>
      <c r="G29" s="387"/>
      <c r="H29" s="386">
        <f>SUM(H30:H33)</f>
        <v>65921.66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0</v>
      </c>
      <c r="G30" s="383"/>
      <c r="H30" s="382">
        <v>0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26284.69</v>
      </c>
      <c r="G31" s="385"/>
      <c r="H31" s="384">
        <v>37034.5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40982.480000000003</v>
      </c>
      <c r="G33" s="385"/>
      <c r="H33" s="384">
        <v>28887.16</v>
      </c>
      <c r="I33" s="389"/>
      <c r="J33" s="12"/>
    </row>
    <row r="34" spans="1:10" ht="10.199999999999999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767103.83000000007</v>
      </c>
      <c r="G35" s="387"/>
      <c r="H35" s="386">
        <f>SUM(H36:H37)</f>
        <v>902010.81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631551.4</v>
      </c>
      <c r="G36" s="383"/>
      <c r="H36" s="382">
        <v>766143.54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135552.43</v>
      </c>
      <c r="G37" s="385"/>
      <c r="H37" s="384">
        <v>135867.26999999999</v>
      </c>
      <c r="I37" s="389"/>
      <c r="J37" s="12"/>
    </row>
    <row r="38" spans="1:10" ht="10.199999999999999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2869688.33</v>
      </c>
      <c r="G39" s="387"/>
      <c r="H39" s="386">
        <f>SUM(H40:H41)</f>
        <v>2844623.84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2869688.33</v>
      </c>
      <c r="G40" s="383"/>
      <c r="H40" s="382">
        <v>2844623.84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0</v>
      </c>
      <c r="G41" s="385"/>
      <c r="H41" s="384">
        <v>0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11698630.349999998</v>
      </c>
      <c r="G43" s="399"/>
      <c r="H43" s="398">
        <f>H45+H47+H57+H59</f>
        <v>13155531.75</v>
      </c>
      <c r="I43" s="403"/>
      <c r="J43" s="12"/>
    </row>
    <row r="44" spans="1:10" ht="8.4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99999999999999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900515.1100000001</v>
      </c>
      <c r="G47" s="387"/>
      <c r="H47" s="386">
        <f>H48+H49</f>
        <v>3000784.0100000002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383804.31</v>
      </c>
      <c r="G48" s="383"/>
      <c r="H48" s="382">
        <v>411638.57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516710.8000000001</v>
      </c>
      <c r="G49" s="385"/>
      <c r="H49" s="384">
        <f>SUM(H50:H55)</f>
        <v>2589145.4400000004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416125.09</v>
      </c>
      <c r="G50" s="385"/>
      <c r="H50" s="384">
        <v>844822.2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10811.52</v>
      </c>
      <c r="G51" s="385"/>
      <c r="H51" s="384">
        <v>1566789.49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8096.89</v>
      </c>
      <c r="G52" s="385"/>
      <c r="H52" s="384">
        <v>40474.699999999997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2881.21</v>
      </c>
      <c r="G53" s="385"/>
      <c r="H53" s="384">
        <v>405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63941.07</v>
      </c>
      <c r="G54" s="385"/>
      <c r="H54" s="384">
        <v>122113.87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14855.02</v>
      </c>
      <c r="G55" s="385"/>
      <c r="H55" s="384">
        <v>14540.18</v>
      </c>
      <c r="I55" s="389"/>
      <c r="J55" s="12"/>
    </row>
    <row r="56" spans="1:10" ht="10.199999999999999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4">
        <v>0</v>
      </c>
      <c r="G57" s="385"/>
      <c r="H57" s="574">
        <v>0</v>
      </c>
      <c r="I57" s="389"/>
      <c r="J57" s="12"/>
    </row>
    <row r="58" spans="1:10" ht="10.199999999999999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10798115.239999998</v>
      </c>
      <c r="G59" s="387"/>
      <c r="H59" s="386">
        <f>SUM(H60:H62)</f>
        <v>10154747.74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4565337.3899999997</v>
      </c>
      <c r="G60" s="383"/>
      <c r="H60" s="382">
        <v>3130371.73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6232777.8499999996</v>
      </c>
      <c r="G61" s="385"/>
      <c r="H61" s="384">
        <v>7260956.5300000003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0</v>
      </c>
      <c r="G62" s="385"/>
      <c r="H62" s="384">
        <v>-236580.52</v>
      </c>
      <c r="I62" s="389"/>
      <c r="J62" s="12"/>
    </row>
    <row r="63" spans="1:10" ht="10.199999999999999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361138.44</v>
      </c>
      <c r="G64" s="387"/>
      <c r="H64" s="386">
        <v>1616463.45</v>
      </c>
      <c r="I64" s="402"/>
      <c r="J64" s="12"/>
    </row>
    <row r="65" spans="1:10" ht="10.199999999999999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8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65976872.409999996</v>
      </c>
      <c r="G66" s="394"/>
      <c r="H66" s="393">
        <f>H10+H43+H64</f>
        <v>67851102.230000004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09375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La Bruyere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92141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8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2025</v>
      </c>
      <c r="G6" s="438"/>
      <c r="H6" s="432">
        <f>F6-1</f>
        <v>2024</v>
      </c>
      <c r="I6" s="433"/>
      <c r="J6" s="16"/>
    </row>
    <row r="7" spans="1:11" ht="10.199999999999999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8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99999999999999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46791171.539999999</v>
      </c>
      <c r="G10" s="387"/>
      <c r="H10" s="386">
        <f>H12+H14+H16+H21+H25+H31</f>
        <v>45539012.669999994</v>
      </c>
      <c r="I10" s="402"/>
      <c r="J10" s="16"/>
    </row>
    <row r="11" spans="1:11" ht="10.199999999999999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12970409.27</v>
      </c>
      <c r="G12" s="387"/>
      <c r="H12" s="386">
        <v>12970409.27</v>
      </c>
      <c r="I12" s="402"/>
      <c r="J12" s="16"/>
    </row>
    <row r="13" spans="1:11" ht="10.199999999999999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18647150.789999999</v>
      </c>
      <c r="G14" s="387"/>
      <c r="H14" s="386">
        <v>16307179.93</v>
      </c>
      <c r="I14" s="402"/>
      <c r="J14" s="16"/>
    </row>
    <row r="15" spans="1:11" ht="10.199999999999999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5463880.5499999998</v>
      </c>
      <c r="G16" s="387"/>
      <c r="H16" s="386">
        <f>SUM(H17:H19)</f>
        <v>7852734.6300000008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4382093.29</v>
      </c>
      <c r="G17" s="425"/>
      <c r="H17" s="415">
        <v>2339970.86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1130670.48</v>
      </c>
      <c r="G18" s="424"/>
      <c r="H18" s="411">
        <v>4382093.29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-48883.22</v>
      </c>
      <c r="G19" s="424"/>
      <c r="H19" s="411">
        <v>1130670.48</v>
      </c>
      <c r="I19" s="412"/>
      <c r="J19" s="16"/>
    </row>
    <row r="20" spans="1:10" ht="10.199999999999999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2193899.7800000003</v>
      </c>
      <c r="G21" s="387"/>
      <c r="H21" s="386">
        <f>SUM(H22:H23)</f>
        <v>597256.76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525930.23999999999</v>
      </c>
      <c r="G22" s="425"/>
      <c r="H22" s="415">
        <v>525930.23999999999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1667969.54</v>
      </c>
      <c r="G23" s="424"/>
      <c r="H23" s="411">
        <v>71326.52</v>
      </c>
      <c r="I23" s="412"/>
      <c r="J23" s="16"/>
    </row>
    <row r="24" spans="1:10" ht="10.199999999999999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7075831.1500000004</v>
      </c>
      <c r="G25" s="387"/>
      <c r="H25" s="386">
        <f>SUM(H26:H29)</f>
        <v>7286432.0800000001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35000</v>
      </c>
      <c r="G26" s="425"/>
      <c r="H26" s="415">
        <v>38500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0</v>
      </c>
      <c r="G27" s="424"/>
      <c r="H27" s="411">
        <v>0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5927808.29</v>
      </c>
      <c r="G28" s="424"/>
      <c r="H28" s="411">
        <v>6104450.3799999999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1113022.8600000001</v>
      </c>
      <c r="G29" s="424"/>
      <c r="H29" s="411">
        <v>1143481.7</v>
      </c>
      <c r="I29" s="412"/>
      <c r="J29" s="16"/>
    </row>
    <row r="30" spans="1:10" ht="10.199999999999999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440000</v>
      </c>
      <c r="G31" s="387"/>
      <c r="H31" s="386">
        <v>525000</v>
      </c>
      <c r="I31" s="402"/>
      <c r="J31" s="16"/>
    </row>
    <row r="32" spans="1:10" ht="10.199999999999999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18973375.390000001</v>
      </c>
      <c r="G33" s="426"/>
      <c r="H33" s="417">
        <f>H35+H44+H53</f>
        <v>22151938.009999998</v>
      </c>
      <c r="I33" s="418"/>
      <c r="J33" s="16"/>
    </row>
    <row r="34" spans="1:10" ht="10.199999999999999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16119754.720000001</v>
      </c>
      <c r="G35" s="387"/>
      <c r="H35" s="386">
        <f>SUM(H36:H42)</f>
        <v>17427410.18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15556198.720000001</v>
      </c>
      <c r="G36" s="425"/>
      <c r="H36" s="415">
        <v>16797648.739999998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442543.75</v>
      </c>
      <c r="G37" s="424"/>
      <c r="H37" s="411">
        <v>493894.17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121012.25</v>
      </c>
      <c r="G38" s="424"/>
      <c r="H38" s="411">
        <v>135867.26999999999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0</v>
      </c>
      <c r="G39" s="424"/>
      <c r="H39" s="411">
        <v>0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99999999999999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2853620.67</v>
      </c>
      <c r="G44" s="387"/>
      <c r="H44" s="386">
        <f>H45+SUM(H49:H51)</f>
        <v>4724527.83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1771251.48</v>
      </c>
      <c r="G45" s="425"/>
      <c r="H45" s="415">
        <f>SUM(H46:H48)</f>
        <v>1560815.9300000002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1700415.35</v>
      </c>
      <c r="G46" s="424"/>
      <c r="H46" s="411">
        <v>1512348.61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70836.13</v>
      </c>
      <c r="G47" s="424"/>
      <c r="H47" s="411">
        <v>48467.32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667810.63</v>
      </c>
      <c r="G49" s="424"/>
      <c r="H49" s="411">
        <v>2075463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118058.71</v>
      </c>
      <c r="G50" s="424"/>
      <c r="H50" s="411">
        <v>192388.38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296499.84999999998</v>
      </c>
      <c r="G51" s="424"/>
      <c r="H51" s="411">
        <v>895860.52</v>
      </c>
      <c r="I51" s="412"/>
      <c r="J51" s="16"/>
    </row>
    <row r="52" spans="1:10" ht="10.199999999999999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0</v>
      </c>
      <c r="G53" s="387"/>
      <c r="H53" s="386">
        <v>0</v>
      </c>
      <c r="I53" s="402"/>
      <c r="J53" s="16"/>
    </row>
    <row r="54" spans="1:10" ht="10.199999999999999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212325.48</v>
      </c>
      <c r="G55" s="387"/>
      <c r="H55" s="386">
        <v>160151.54999999999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8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65976872.409999996</v>
      </c>
      <c r="G57" s="421"/>
      <c r="H57" s="413">
        <f>H10+H33+H55</f>
        <v>67851102.229999989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6640625" customWidth="1"/>
    <col min="7" max="8" width="6.6640625" customWidth="1"/>
    <col min="9" max="9" width="11.664062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La Bruyere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92141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8" thickBot="1"/>
    <row r="5" spans="1:11">
      <c r="A5" s="65"/>
      <c r="B5" s="93"/>
      <c r="C5" s="65"/>
      <c r="D5" s="94"/>
      <c r="E5" s="480" t="s">
        <v>41</v>
      </c>
      <c r="F5" s="483">
        <f>K2</f>
        <v>2025</v>
      </c>
      <c r="G5" s="484"/>
      <c r="H5" s="483">
        <f>F5-1</f>
        <v>2024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99999999999999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780151.67</v>
      </c>
      <c r="G9" s="464"/>
      <c r="H9" s="442">
        <v>858369.55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1108276.52</v>
      </c>
      <c r="G10" s="464"/>
      <c r="H10" s="442">
        <v>1094354.3600000001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6369601.79</v>
      </c>
      <c r="G11" s="464"/>
      <c r="H11" s="442">
        <v>6129433.1799999997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3114514.13</v>
      </c>
      <c r="G12" s="464"/>
      <c r="H12" s="442">
        <v>3522433.31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1472554.72</v>
      </c>
      <c r="G13" s="464"/>
      <c r="H13" s="442">
        <v>1424294.77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477367.70999999996</v>
      </c>
      <c r="G14" s="464"/>
      <c r="H14" s="442">
        <f>SUM(H15:H17)</f>
        <v>525306.43000000005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477342.71999999997</v>
      </c>
      <c r="G15" s="464"/>
      <c r="H15" s="442">
        <v>525146.26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0</v>
      </c>
      <c r="G16" s="475"/>
      <c r="H16" s="454">
        <v>140.11000000000001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24.99</v>
      </c>
      <c r="G17" s="464"/>
      <c r="H17" s="442">
        <v>20.059999999999999</v>
      </c>
      <c r="I17" s="443"/>
    </row>
    <row r="18" spans="1:9" ht="10.199999999999999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13322466.539999999</v>
      </c>
      <c r="G19" s="473"/>
      <c r="H19" s="386">
        <f>SUM(H9:H14)</f>
        <v>13554191.6</v>
      </c>
      <c r="I19" s="402"/>
    </row>
    <row r="20" spans="1:9" ht="10.199999999999999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0</v>
      </c>
      <c r="G21" s="465"/>
      <c r="H21" s="450">
        <f>IF(Charges!H19&lt;Produits!H19,Produits!H19-Charges!H19,0)</f>
        <v>0</v>
      </c>
      <c r="I21" s="451"/>
    </row>
    <row r="22" spans="1:9" ht="10.199999999999999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1272773.05</v>
      </c>
      <c r="G25" s="464"/>
      <c r="H25" s="442">
        <v>1258538.1599999999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49782.12</v>
      </c>
      <c r="G29" s="464"/>
      <c r="H29" s="442">
        <v>62495.71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0</v>
      </c>
      <c r="G30" s="464"/>
      <c r="H30" s="442">
        <v>500000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16354.49</v>
      </c>
      <c r="G32" s="464"/>
      <c r="H32" s="442">
        <v>15428.88</v>
      </c>
      <c r="I32" s="443"/>
    </row>
    <row r="33" spans="1:9" ht="10.199999999999999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1338909.6600000001</v>
      </c>
      <c r="G34" s="473"/>
      <c r="H34" s="386">
        <f>SUM(H25:H32)</f>
        <v>1836462.7499999998</v>
      </c>
      <c r="I34" s="402"/>
    </row>
    <row r="35" spans="1:9" ht="10.199999999999999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14661376.199999999</v>
      </c>
      <c r="G36" s="473"/>
      <c r="H36" s="386">
        <f>H19+H34</f>
        <v>15390654.35</v>
      </c>
      <c r="I36" s="402"/>
    </row>
    <row r="37" spans="1:9" ht="10.199999999999999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930823.75</v>
      </c>
      <c r="G38" s="478"/>
      <c r="H38" s="460">
        <f>IF(Charges!H36&lt;Produits!H33,Produits!H33-Charges!H36,0)</f>
        <v>452251.8900000006</v>
      </c>
      <c r="I38" s="461"/>
    </row>
    <row r="39" spans="1:9" ht="10.199999999999999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87134.13</v>
      </c>
      <c r="G41" s="464"/>
      <c r="H41" s="442">
        <v>53136.89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0</v>
      </c>
      <c r="G42" s="464"/>
      <c r="H42" s="442">
        <v>1732500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0.01</v>
      </c>
      <c r="G43" s="464"/>
      <c r="H43" s="442">
        <v>0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87134.14</v>
      </c>
      <c r="G44" s="476"/>
      <c r="H44" s="458">
        <f>SUM(H41:H43)</f>
        <v>1785636.89</v>
      </c>
      <c r="I44" s="459"/>
    </row>
    <row r="45" spans="1:9" ht="10.199999999999999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2000000</v>
      </c>
      <c r="G47" s="464"/>
      <c r="H47" s="442">
        <v>0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1075271.79</v>
      </c>
      <c r="G48" s="464"/>
      <c r="H48" s="442">
        <v>813882.35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3075271.79</v>
      </c>
      <c r="G49" s="473"/>
      <c r="H49" s="386">
        <f>SUM(H47:H48)</f>
        <v>813882.35</v>
      </c>
      <c r="I49" s="402"/>
    </row>
    <row r="50" spans="1:9" ht="10.199999999999999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3162405.93</v>
      </c>
      <c r="G52" s="472"/>
      <c r="H52" s="456">
        <f>H44+H49</f>
        <v>2599519.2399999998</v>
      </c>
      <c r="I52" s="457"/>
    </row>
    <row r="53" spans="1:9" ht="10.199999999999999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0</v>
      </c>
      <c r="G54" s="465"/>
      <c r="H54" s="450">
        <f>IF(Charges!H52&lt;Produits!H51,Produits!H51-Charges!H52,0)</f>
        <v>678418.59000000032</v>
      </c>
      <c r="I54" s="451"/>
    </row>
    <row r="55" spans="1:9" ht="10.199999999999999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17823782.129999999</v>
      </c>
      <c r="G56" s="473"/>
      <c r="H56" s="386">
        <f>H36+H52</f>
        <v>17990173.59</v>
      </c>
      <c r="I56" s="402"/>
    </row>
    <row r="57" spans="1:9" ht="10.199999999999999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0</v>
      </c>
      <c r="G58" s="465"/>
      <c r="H58" s="450">
        <f>IF(Charges!H56&lt;Produits!H55,Produits!H55-Charges!H56,0)</f>
        <v>1130670.4800000004</v>
      </c>
      <c r="I58" s="451"/>
    </row>
    <row r="59" spans="1:9" ht="10.199999999999999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930823.75</v>
      </c>
      <c r="G61" s="464"/>
      <c r="H61" s="442">
        <v>452251.89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0</v>
      </c>
      <c r="G62" s="464"/>
      <c r="H62" s="442">
        <v>678418.59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930823.75</v>
      </c>
      <c r="G63" s="465"/>
      <c r="H63" s="444">
        <f>SUM(H61:H62)</f>
        <v>1130670.48</v>
      </c>
      <c r="I63" s="445"/>
    </row>
    <row r="64" spans="1:9" ht="10.199999999999999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8" thickBot="1">
      <c r="A65" s="98" t="s">
        <v>237</v>
      </c>
      <c r="B65" s="99" t="s">
        <v>238</v>
      </c>
      <c r="C65" s="101"/>
      <c r="D65" s="101"/>
      <c r="E65" s="111"/>
      <c r="F65" s="448">
        <f>F56+F63</f>
        <v>18754605.879999999</v>
      </c>
      <c r="G65" s="467"/>
      <c r="H65" s="448">
        <f>H56+H63</f>
        <v>19120844.07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3.2"/>
  <cols>
    <col min="1" max="1" width="17.88671875" customWidth="1"/>
    <col min="2" max="2" width="8" customWidth="1"/>
    <col min="3" max="3" width="40.44140625" customWidth="1"/>
    <col min="4" max="4" width="7.6640625" customWidth="1"/>
    <col min="5" max="5" width="10.6640625" customWidth="1"/>
    <col min="6" max="6" width="11.5546875" customWidth="1"/>
    <col min="7" max="8" width="6.6640625" customWidth="1"/>
    <col min="9" max="9" width="11.5546875" customWidth="1"/>
  </cols>
  <sheetData>
    <row r="1" spans="1:11" ht="13.2" customHeight="1">
      <c r="A1" s="274" t="str">
        <f>Coordonnées!A1</f>
        <v>Synthèse des Comptes</v>
      </c>
      <c r="B1" s="275"/>
      <c r="C1" s="278" t="str">
        <f>Coordonnées!G1</f>
        <v>Administration communale de La Bruyere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92141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8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2025</v>
      </c>
      <c r="G5" s="536"/>
      <c r="H5" s="541">
        <f>F5-1</f>
        <v>2024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8938932.3399999999</v>
      </c>
      <c r="G9" s="510"/>
      <c r="H9" s="504">
        <v>8609353.0899999999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416504</v>
      </c>
      <c r="G10" s="510"/>
      <c r="H10" s="504">
        <v>386884.56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3669455.81</v>
      </c>
      <c r="G12" s="510"/>
      <c r="H12" s="504">
        <v>4225351.96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49782.12</v>
      </c>
      <c r="G13" s="510"/>
      <c r="H13" s="504">
        <v>62495.71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145509.69</v>
      </c>
      <c r="G14" s="550"/>
      <c r="H14" s="518">
        <f>SUM(H16:H17)</f>
        <v>228923.91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16679.66</v>
      </c>
      <c r="G16" s="510"/>
      <c r="H16" s="504">
        <v>27678.73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128830.03</v>
      </c>
      <c r="G17" s="510"/>
      <c r="H17" s="504">
        <v>201245.18</v>
      </c>
      <c r="I17" s="505"/>
      <c r="J17" s="21"/>
    </row>
    <row r="18" spans="1:10" ht="10.199999999999999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13220183.959999999</v>
      </c>
      <c r="G19" s="387"/>
      <c r="H19" s="473">
        <f>SUM(H9:H14)</f>
        <v>13513009.23</v>
      </c>
      <c r="I19" s="402"/>
      <c r="J19" s="22"/>
    </row>
    <row r="20" spans="1:10" ht="10.199999999999999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102282.58000000007</v>
      </c>
      <c r="G21" s="524"/>
      <c r="H21" s="498">
        <f>IF(Charges!H19&gt;Produits!H19,Charges!H19-Produits!H19,0)</f>
        <v>41182.36999999918</v>
      </c>
      <c r="I21" s="499"/>
      <c r="J21" s="21"/>
    </row>
    <row r="22" spans="1:10" ht="10.199999999999999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467902.41</v>
      </c>
      <c r="G25" s="510"/>
      <c r="H25" s="504">
        <v>382225.71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1472554.72</v>
      </c>
      <c r="G27" s="510"/>
      <c r="H27" s="504">
        <v>1424294.77</v>
      </c>
      <c r="I27" s="505"/>
      <c r="J27" s="21"/>
    </row>
    <row r="28" spans="1:10" ht="23.4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431558.86</v>
      </c>
      <c r="G28" s="510"/>
      <c r="H28" s="504">
        <v>523376.53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99999999999999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2372015.9899999998</v>
      </c>
      <c r="G31" s="387"/>
      <c r="H31" s="473">
        <f>SUM(H25:H29)</f>
        <v>2329897.0099999998</v>
      </c>
      <c r="I31" s="402"/>
      <c r="J31" s="21"/>
    </row>
    <row r="32" spans="1:10" ht="10.199999999999999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15592199.949999999</v>
      </c>
      <c r="G33" s="387"/>
      <c r="H33" s="473">
        <f>H19+H31</f>
        <v>15842906.24</v>
      </c>
      <c r="I33" s="402"/>
      <c r="J33" s="21"/>
    </row>
    <row r="34" spans="1:10" ht="10.199999999999999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0</v>
      </c>
      <c r="G35" s="524"/>
      <c r="H35" s="498">
        <f>IF(Charges!H36&gt;Produits!H33,Charges!H36-Produits!H33,0)</f>
        <v>0</v>
      </c>
      <c r="I35" s="499"/>
      <c r="J35" s="21"/>
    </row>
    <row r="36" spans="1:10" ht="10.199999999999999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98160.960000000006</v>
      </c>
      <c r="G38" s="510"/>
      <c r="H38" s="504">
        <v>11890.39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605909.23</v>
      </c>
      <c r="G39" s="510"/>
      <c r="H39" s="504">
        <v>772617.6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0</v>
      </c>
      <c r="G40" s="510"/>
      <c r="H40" s="504">
        <v>0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704070.19</v>
      </c>
      <c r="G42" s="387"/>
      <c r="H42" s="473">
        <f>SUM(H38:H40)</f>
        <v>784507.99</v>
      </c>
      <c r="I42" s="402"/>
      <c r="J42" s="21"/>
    </row>
    <row r="43" spans="1:10" ht="10.199999999999999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1000000</v>
      </c>
      <c r="G45" s="510"/>
      <c r="H45" s="504">
        <v>974069.76000000001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478628.77</v>
      </c>
      <c r="G46" s="510"/>
      <c r="H46" s="504">
        <v>1519360.08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1478628.77</v>
      </c>
      <c r="G48" s="524"/>
      <c r="H48" s="508">
        <f>SUM(H45:H46)</f>
        <v>2493429.84</v>
      </c>
      <c r="I48" s="499"/>
      <c r="J48" s="21"/>
    </row>
    <row r="49" spans="1:10" ht="10.199999999999999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2182698.96</v>
      </c>
      <c r="G51" s="387"/>
      <c r="H51" s="473">
        <f>H42+H48</f>
        <v>3277937.83</v>
      </c>
      <c r="I51" s="402"/>
      <c r="J51" s="21"/>
    </row>
    <row r="52" spans="1:10" ht="10.199999999999999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979706.9700000002</v>
      </c>
      <c r="G53" s="524"/>
      <c r="H53" s="498">
        <f>IF(Charges!H52&gt;Produits!H51,Charges!H52-Produits!H51,0)</f>
        <v>0</v>
      </c>
      <c r="I53" s="499"/>
      <c r="J53" s="21"/>
    </row>
    <row r="54" spans="1:10" ht="10.199999999999999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17774898.91</v>
      </c>
      <c r="G55" s="387"/>
      <c r="H55" s="473">
        <f>H33+H51</f>
        <v>19120844.07</v>
      </c>
      <c r="I55" s="402"/>
      <c r="J55" s="21"/>
    </row>
    <row r="56" spans="1:10" ht="10.199999999999999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48883.219999998808</v>
      </c>
      <c r="G57" s="524"/>
      <c r="H57" s="498">
        <f>IF(Charges!H56&gt;Produits!H55,Charges!H56-Produits!H55,0)</f>
        <v>0</v>
      </c>
      <c r="I57" s="499"/>
      <c r="J57" s="21"/>
    </row>
    <row r="58" spans="1:10" ht="10.199999999999999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0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979706.97</v>
      </c>
      <c r="G61" s="510"/>
      <c r="H61" s="504">
        <v>0</v>
      </c>
      <c r="I61" s="505"/>
      <c r="J61" s="21"/>
    </row>
    <row r="62" spans="1:10" ht="10.199999999999999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979706.97</v>
      </c>
      <c r="G63" s="387"/>
      <c r="H63" s="473">
        <f>SUM(H60:H61)</f>
        <v>0</v>
      </c>
      <c r="I63" s="402"/>
      <c r="J63" s="21"/>
    </row>
    <row r="64" spans="1:10" ht="10.199999999999999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8" thickBot="1">
      <c r="A65" s="80" t="s">
        <v>284</v>
      </c>
      <c r="B65" s="81" t="s">
        <v>285</v>
      </c>
      <c r="C65" s="84"/>
      <c r="D65" s="84"/>
      <c r="E65" s="88"/>
      <c r="F65" s="514">
        <f>F55+F63</f>
        <v>18754605.879999999</v>
      </c>
      <c r="G65" s="515"/>
      <c r="H65" s="496">
        <f>H55+H63</f>
        <v>19120844.07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La Bruyere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92141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2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95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95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95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95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95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95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95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95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95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95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95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95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95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95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95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95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95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95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95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95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95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95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95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95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95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95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95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95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95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95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95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95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95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95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95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95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95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95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95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95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95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95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95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95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/>
  <cols>
    <col min="1" max="23" width="5.33203125" customWidth="1"/>
  </cols>
  <sheetData>
    <row r="1" spans="1:25" ht="13.2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La Bruyere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92141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2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2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2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95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95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5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5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5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5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5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5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2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5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5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5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9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9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9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9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9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9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9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9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95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9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9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9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9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95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9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95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9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95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9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9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9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9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9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9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9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9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9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9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9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9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9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9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9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9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CD6B78B85E9418623A37DE2C75D47" ma:contentTypeVersion="13" ma:contentTypeDescription="Crée un document." ma:contentTypeScope="" ma:versionID="3f76a7fde3621b85d49f60a28f5cd08c">
  <xsd:schema xmlns:xsd="http://www.w3.org/2001/XMLSchema" xmlns:xs="http://www.w3.org/2001/XMLSchema" xmlns:p="http://schemas.microsoft.com/office/2006/metadata/properties" xmlns:ns2="7232cc82-78e2-4aae-8241-ea8501281feb" xmlns:ns3="217c904a-68bb-4de6-b6e6-4c3fe2afeb3d" targetNamespace="http://schemas.microsoft.com/office/2006/metadata/properties" ma:root="true" ma:fieldsID="aa3a9caad88ed94d67d1af3e236b0a9c" ns2:_="" ns3:_="">
    <xsd:import namespace="7232cc82-78e2-4aae-8241-ea8501281feb"/>
    <xsd:import namespace="217c904a-68bb-4de6-b6e6-4c3fe2afe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32cc82-78e2-4aae-8241-ea8501281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aaa5f57c-3c81-473e-96fe-e5198cf27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904a-68bb-4de6-b6e6-4c3fe2afeb3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94bcd04-5a88-4c84-95cd-d879c16bdf6e}" ma:internalName="TaxCatchAll" ma:showField="CatchAllData" ma:web="217c904a-68bb-4de6-b6e6-4c3fe2afe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32cc82-78e2-4aae-8241-ea8501281feb">
      <Terms xmlns="http://schemas.microsoft.com/office/infopath/2007/PartnerControls"/>
    </lcf76f155ced4ddcb4097134ff3c332f>
    <TaxCatchAll xmlns="217c904a-68bb-4de6-b6e6-4c3fe2afeb3d" xsi:nil="true"/>
  </documentManagement>
</p:properties>
</file>

<file path=customXml/itemProps1.xml><?xml version="1.0" encoding="utf-8"?>
<ds:datastoreItem xmlns:ds="http://schemas.openxmlformats.org/officeDocument/2006/customXml" ds:itemID="{C79BF06A-024A-45E8-9E83-3156D02ADE24}"/>
</file>

<file path=customXml/itemProps2.xml><?xml version="1.0" encoding="utf-8"?>
<ds:datastoreItem xmlns:ds="http://schemas.openxmlformats.org/officeDocument/2006/customXml" ds:itemID="{ACFBB5A6-DD2E-4DD0-AE19-53BEB517ED18}"/>
</file>

<file path=customXml/itemProps3.xml><?xml version="1.0" encoding="utf-8"?>
<ds:datastoreItem xmlns:ds="http://schemas.openxmlformats.org/officeDocument/2006/customXml" ds:itemID="{FEACCF3C-59C3-4255-AF9C-65D28EFD48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Melissa Brilmaker</cp:lastModifiedBy>
  <cp:lastPrinted>2024-12-03T14:33:46Z</cp:lastPrinted>
  <dcterms:created xsi:type="dcterms:W3CDTF">2006-02-10T09:03:57Z</dcterms:created>
  <dcterms:modified xsi:type="dcterms:W3CDTF">2026-09-29T08:51:38Z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ContentTypeId">
    <vt:lpwstr>0x01010095FCD6B78B85E9418623A37DE2C75D47</vt:lpwstr>
  </property>
  <property fmtid="{D5CDD505-2E9C-101B-9397-08002B2CF9AE}" pid="10" name="MediaServiceImageTags">
    <vt:lpwstr/>
  </property>
</Properties>
</file>